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NOVIEMBRE/"/>
    </mc:Choice>
  </mc:AlternateContent>
  <xr:revisionPtr revIDLastSave="386" documentId="13_ncr:1_{D98736F2-0F45-42ED-98CD-488B56AB2735}" xr6:coauthVersionLast="47" xr6:coauthVersionMax="47" xr10:uidLastSave="{F4E5B487-FE02-4551-BBA8-FCBB08A0C7CC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" l="1"/>
  <c r="N67" i="1"/>
  <c r="N65" i="1"/>
  <c r="N64" i="1"/>
  <c r="L54" i="1"/>
  <c r="K54" i="1"/>
  <c r="I91" i="1"/>
  <c r="I6" i="1"/>
  <c r="J54" i="1"/>
  <c r="N69" i="1"/>
  <c r="N66" i="1"/>
  <c r="I54" i="1"/>
  <c r="H54" i="1"/>
  <c r="G54" i="1"/>
  <c r="M54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70" i="1"/>
  <c r="D70" i="1"/>
  <c r="E70" i="1"/>
  <c r="F70" i="1"/>
  <c r="G70" i="1"/>
  <c r="H70" i="1"/>
  <c r="I70" i="1"/>
  <c r="J70" i="1"/>
  <c r="K70" i="1"/>
  <c r="L70" i="1"/>
  <c r="M70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N54" i="1" l="1"/>
  <c r="C91" i="1"/>
  <c r="C6" i="1" s="1"/>
  <c r="K91" i="1"/>
  <c r="K6" i="1" s="1"/>
  <c r="G91" i="1"/>
  <c r="G6" i="1" s="1"/>
  <c r="J91" i="1"/>
  <c r="F91" i="1"/>
  <c r="F6" i="1" s="1"/>
  <c r="M91" i="1"/>
  <c r="M6" i="1" s="1"/>
  <c r="L91" i="1"/>
  <c r="L6" i="1" s="1"/>
  <c r="H91" i="1"/>
  <c r="H6" i="1" s="1"/>
  <c r="N23" i="1"/>
  <c r="B91" i="1"/>
  <c r="E91" i="1"/>
  <c r="D91" i="1"/>
  <c r="D6" i="1" s="1"/>
  <c r="N38" i="1"/>
  <c r="N47" i="1"/>
  <c r="N70" i="1"/>
  <c r="N13" i="1"/>
  <c r="N7" i="1"/>
  <c r="N91" i="1" l="1"/>
  <c r="N6" i="1"/>
  <c r="J6" i="1"/>
  <c r="E6" i="1"/>
  <c r="B6" i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<sst xmlns="http://schemas.openxmlformats.org/spreadsheetml/2006/main" count="106" uniqueCount="106">
  <si>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</si>
  <si>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</si>
  <si>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</si>
  <si>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</si>
  <si>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</si>
  <si>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</si>
  <si>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</si>
  <si>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</si>
  <si>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</si>
  <si>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</si>
  <si>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</si>
  <si>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</si>
  <si>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</si>
  <si>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</si>
  <si>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</si>
  <si>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</si>
  <si>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</si>
  <si>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</si>
  <si>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</si>
  <si>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</si>
  <si>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</si>
  <si>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</si>
  <si>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</si>
  <si>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</si>
  <si>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</si>
  <si>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</si>
  <si>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</si>
  <si>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</si>
  <si>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</si>
  <si>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</si>
  <si>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</si>
  <si>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</si>
  <si>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</si>
  <si>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</si>
  <si>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</si>
  <si>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</si>
  <si>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</si>
  <si>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</si>
  <si>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</si>
  <si>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</si>
  <si>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</si>
  <si>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</si>
  <si>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</si>
  <si>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</si>
  <si>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</si>
  <si>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</si>
  <si>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</si>
  <si>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</si>
  <si>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</si>
  <si>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</si>
  <si>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</si>
  <si>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</si>
  <si>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</si>
  <si>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</si>
  <si>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</si>
  <si>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</si>
  <si>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</si>
  <si>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</si>
  <si>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</si>
  <si>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</si>
  <si>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</si>
  <si>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</si>
  <si>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</si>
  <si>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</si>
  <si>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</si>
  <si>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</si>
  <si>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</si>
  <si>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</si>
  <si>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</si>
  <si>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</si>
  <si>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</si>
  <si>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</si>
  <si>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</si>
  <si>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</si>
  <si>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</si>
  <si>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</si>
  <si>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</si>
  <si>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</si>
  <si>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</si>
  <si>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</si>
  <si>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</si>
  <si>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</si>
  <si>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</si>
  <si>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</si>
  <si>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</si>
  <si>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</si>
  <si>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</si>
  <si>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</si>
  <si>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</si>
  <si>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</si>
  <si>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</si>
  <si>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</si>
  <si>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</si>
  <si>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</si>
  <si>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</si>
  <si>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</si>
  <si>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</si>
  <si>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</si>
  <si>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</si>
  <si>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</si>
  <si>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</si>
  <si>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</si>
  <si>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</si>
  <si>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</si>
  <si>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</si>
  <si>
    <t>2.6.6- HEQUIPOS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</si>
</sst>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4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4148283</xdr:colOff>
      <xdr:row>0</xdr:row>
      <xdr:rowOff>0</xdr:rowOff>
    </xdr:from>
    <xdr:to>
      <xdr:col>0</xdr:col>
      <xdr:colOff>5400260</xdr:colOff>
      <xdr:row>0</xdr:row>
      <xdr:rowOff>800318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83" y="0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topLeftCell="B1" zoomScale="115" zoomScaleNormal="89" zoomScaleSheetLayoutView="115" workbookViewId="0">
      <selection activeCell="J97" sqref="J97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17" style="1" customWidth="1"/>
    <col min="10" max="10" width="17.7109375" style="22" customWidth="1"/>
    <col min="11" max="12" width="16.85546875" style="1" bestFit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5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6" ht="23.25" customHeight="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P2"/>
    </row>
    <row r="3" spans="1:16" ht="15.7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ht="25.5" customHeight="1" x14ac:dyDescent="0.25">
      <c r="A4" s="31" t="s">
        <v>2</v>
      </c>
      <c r="B4" s="32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6" x14ac:dyDescent="0.25">
      <c r="A5" s="31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+B91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>+I7+I13+I23+I38+I54+I70</f>
        <v>145318974.16</v>
      </c>
      <c r="J6" s="8">
        <f t="shared" si="0"/>
        <v>113065172.24999999</v>
      </c>
      <c r="K6" s="8">
        <f t="shared" si="0"/>
        <v>151926034.22999999</v>
      </c>
      <c r="L6" s="8">
        <f t="shared" si="0"/>
        <v>186129830.92000002</v>
      </c>
      <c r="M6" s="8">
        <f t="shared" si="0"/>
        <v>0</v>
      </c>
      <c r="N6" s="8">
        <f>+N7+N13+N23+N38+N54+N70</f>
        <v>1325414768.3999999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75498069.260000005</v>
      </c>
      <c r="J7" s="11">
        <f t="shared" si="1"/>
        <v>68161550.840000004</v>
      </c>
      <c r="K7" s="11">
        <f t="shared" si="1"/>
        <v>102631713.56999999</v>
      </c>
      <c r="L7" s="11">
        <f t="shared" si="1"/>
        <v>126492327.97</v>
      </c>
      <c r="M7" s="11">
        <f t="shared" si="1"/>
        <v>0</v>
      </c>
      <c r="N7" s="11">
        <f t="shared" si="1"/>
        <v>866676933.22000003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56070991.75</v>
      </c>
      <c r="J8" s="13">
        <v>55885104.350000001</v>
      </c>
      <c r="K8" s="13">
        <v>63936007.659999996</v>
      </c>
      <c r="L8" s="13">
        <v>114264473.73999999</v>
      </c>
      <c r="M8" s="13">
        <v>0</v>
      </c>
      <c r="N8" s="13">
        <f>SUM(B8:M8)</f>
        <v>680354131.13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3501428.75</v>
      </c>
      <c r="J9" s="13">
        <v>3420000</v>
      </c>
      <c r="K9" s="13">
        <v>30111583.350000001</v>
      </c>
      <c r="L9" s="13">
        <v>3550507.17</v>
      </c>
      <c r="M9" s="13">
        <v>0</v>
      </c>
      <c r="N9" s="13">
        <f>SUM(B9:M9)</f>
        <v>86085295.060000002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26549.83</v>
      </c>
      <c r="K10" s="13">
        <v>47255.08</v>
      </c>
      <c r="L10" s="13">
        <v>58976</v>
      </c>
      <c r="M10" s="13">
        <v>0</v>
      </c>
      <c r="N10" s="13">
        <f>SUM(B10:M10)</f>
        <v>207388.11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7565000</v>
      </c>
      <c r="J11" s="13">
        <v>385000</v>
      </c>
      <c r="K11" s="13">
        <v>0</v>
      </c>
      <c r="L11" s="13">
        <v>0</v>
      </c>
      <c r="M11" s="13">
        <v>0</v>
      </c>
      <c r="N11" s="13">
        <f>SUM(B11:M11)</f>
        <v>7950000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8360648.7599999998</v>
      </c>
      <c r="J12" s="13">
        <v>8444896.6600000001</v>
      </c>
      <c r="K12" s="13">
        <v>8536867.4800000004</v>
      </c>
      <c r="L12" s="13">
        <v>8618371.0600000005</v>
      </c>
      <c r="M12" s="13">
        <v>0</v>
      </c>
      <c r="N12" s="13">
        <f>SUM(B12:M12)</f>
        <v>92080118.920000017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29273513.189999998</v>
      </c>
      <c r="J13" s="11">
        <f t="shared" si="2"/>
        <v>19966037.52</v>
      </c>
      <c r="K13" s="11">
        <f t="shared" si="2"/>
        <v>24128873.940000001</v>
      </c>
      <c r="L13" s="11">
        <f t="shared" si="2"/>
        <v>30329539.27</v>
      </c>
      <c r="M13" s="11">
        <f t="shared" si="2"/>
        <v>0</v>
      </c>
      <c r="N13" s="11">
        <f t="shared" si="2"/>
        <v>217888166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1025133.22</v>
      </c>
      <c r="J14" s="25">
        <v>851881.89</v>
      </c>
      <c r="K14" s="30">
        <v>1592571.55</v>
      </c>
      <c r="L14" s="25">
        <v>1073754.27</v>
      </c>
      <c r="M14" s="25">
        <v>0</v>
      </c>
      <c r="N14" s="25">
        <f t="shared" ref="N14:N22" si="3">SUM(B14:M14)</f>
        <v>11249386.039999999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1733662.37</v>
      </c>
      <c r="J15" s="25">
        <v>3782431</v>
      </c>
      <c r="K15" s="30">
        <v>5424739.4400000004</v>
      </c>
      <c r="L15" s="25">
        <v>1699967</v>
      </c>
      <c r="M15" s="25">
        <v>0</v>
      </c>
      <c r="N15" s="25">
        <f t="shared" si="3"/>
        <v>14781935.350000001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2384592.5</v>
      </c>
      <c r="J16" s="25">
        <v>1945697.5</v>
      </c>
      <c r="K16" s="30">
        <v>2879946.7</v>
      </c>
      <c r="L16" s="25">
        <v>3994269.06</v>
      </c>
      <c r="M16" s="25">
        <v>0</v>
      </c>
      <c r="N16" s="25">
        <f t="shared" si="3"/>
        <v>38094734.920000002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248000</v>
      </c>
      <c r="K17" s="30">
        <v>257900</v>
      </c>
      <c r="L17" s="25">
        <v>375233.14</v>
      </c>
      <c r="M17" s="25">
        <v>0</v>
      </c>
      <c r="N17" s="25">
        <f t="shared" si="3"/>
        <v>2490452.2400000002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3655652.01</v>
      </c>
      <c r="J18" s="25">
        <v>3099272.66</v>
      </c>
      <c r="K18" s="30">
        <v>3088467.16</v>
      </c>
      <c r="L18" s="25">
        <v>3273294.1</v>
      </c>
      <c r="M18" s="25">
        <v>0</v>
      </c>
      <c r="N18" s="25">
        <f t="shared" si="3"/>
        <v>26106994.940000001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8938374.3599999994</v>
      </c>
      <c r="J19" s="25">
        <v>672796.67</v>
      </c>
      <c r="K19" s="30">
        <v>1004273.23</v>
      </c>
      <c r="L19" s="25">
        <v>687728.73</v>
      </c>
      <c r="M19" s="25">
        <v>0</v>
      </c>
      <c r="N19" s="25">
        <f t="shared" si="3"/>
        <v>20702556.980000004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659666.29</v>
      </c>
      <c r="J20" s="25">
        <v>848706.56000000006</v>
      </c>
      <c r="K20" s="30">
        <v>932840</v>
      </c>
      <c r="L20" s="25">
        <v>4286604.1900000004</v>
      </c>
      <c r="M20" s="25">
        <v>0</v>
      </c>
      <c r="N20" s="25">
        <f t="shared" si="3"/>
        <v>11743563.73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8325062.4000000004</v>
      </c>
      <c r="J21" s="25">
        <v>6208555.2000000002</v>
      </c>
      <c r="K21" s="30">
        <v>4035147.7</v>
      </c>
      <c r="L21" s="25">
        <v>12734433.76</v>
      </c>
      <c r="M21" s="25">
        <v>0</v>
      </c>
      <c r="N21" s="25">
        <f t="shared" si="3"/>
        <v>64839030.790000007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2551370.04</v>
      </c>
      <c r="J22" s="25">
        <v>2308696.04</v>
      </c>
      <c r="K22" s="30">
        <v>4912988.1600000001</v>
      </c>
      <c r="L22" s="25">
        <v>2204255.02</v>
      </c>
      <c r="M22" s="25">
        <v>0</v>
      </c>
      <c r="N22" s="25">
        <f t="shared" si="3"/>
        <v>27879511.009999998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27238884.689999998</v>
      </c>
      <c r="J23" s="26">
        <f t="shared" si="4"/>
        <v>14517827.74</v>
      </c>
      <c r="K23" s="26">
        <f t="shared" si="4"/>
        <v>4927287.37</v>
      </c>
      <c r="L23" s="26">
        <f t="shared" si="4"/>
        <v>18530820.369999997</v>
      </c>
      <c r="M23" s="26">
        <f t="shared" si="4"/>
        <v>0</v>
      </c>
      <c r="N23" s="26">
        <f t="shared" si="4"/>
        <v>117908505.34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16639005.32</v>
      </c>
      <c r="J24" s="25">
        <v>827343.63</v>
      </c>
      <c r="K24" s="30">
        <v>617797.51</v>
      </c>
      <c r="L24" s="25">
        <v>814185.81</v>
      </c>
      <c r="M24" s="25">
        <v>0</v>
      </c>
      <c r="N24" s="25">
        <f t="shared" ref="N24:N37" si="5">SUM(B24:M24)</f>
        <v>41685262.270000003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425333.6</v>
      </c>
      <c r="J25" s="25">
        <v>101480</v>
      </c>
      <c r="K25" s="30">
        <v>49428.34</v>
      </c>
      <c r="L25" s="25">
        <v>637625.15</v>
      </c>
      <c r="M25" s="25">
        <v>0</v>
      </c>
      <c r="N25" s="25">
        <f t="shared" si="5"/>
        <v>2502205.89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>
        <v>277536</v>
      </c>
      <c r="K32" s="30">
        <v>42629.05</v>
      </c>
      <c r="L32" s="25">
        <v>279660</v>
      </c>
      <c r="M32" s="25"/>
      <c r="N32" s="25">
        <f t="shared" si="5"/>
        <v>681960.37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>
        <v>465000</v>
      </c>
      <c r="J33" s="25">
        <v>1758450</v>
      </c>
      <c r="K33" s="30">
        <v>1510614.73</v>
      </c>
      <c r="L33" s="25">
        <v>1432200</v>
      </c>
      <c r="M33" s="25"/>
      <c r="N33" s="25">
        <f t="shared" si="5"/>
        <v>5171796.1500000004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>
        <v>447477.34</v>
      </c>
      <c r="J34" s="25">
        <v>423455.39</v>
      </c>
      <c r="K34" s="30">
        <v>93986.81</v>
      </c>
      <c r="L34" s="25"/>
      <c r="M34" s="25"/>
      <c r="N34" s="25">
        <f t="shared" si="5"/>
        <v>1429166.9300000002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>
        <v>147500</v>
      </c>
      <c r="J35" s="25">
        <v>135469.9</v>
      </c>
      <c r="K35" s="30">
        <v>902399.54</v>
      </c>
      <c r="L35" s="25">
        <v>114947.34</v>
      </c>
      <c r="M35" s="25"/>
      <c r="N35" s="25">
        <f t="shared" si="5"/>
        <v>1771510.7500000002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>
        <v>1377.65</v>
      </c>
      <c r="J36" s="25">
        <v>10233630.140000001</v>
      </c>
      <c r="K36" s="30">
        <v>190760.27</v>
      </c>
      <c r="L36" s="25">
        <v>13794089.189999999</v>
      </c>
      <c r="M36" s="25"/>
      <c r="N36" s="25">
        <f t="shared" si="5"/>
        <v>37684177.600000001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9113190.7799999993</v>
      </c>
      <c r="J37" s="25">
        <v>760462.68</v>
      </c>
      <c r="K37" s="30">
        <v>1519671.12</v>
      </c>
      <c r="L37" s="25">
        <v>1458112.88</v>
      </c>
      <c r="M37" s="25">
        <v>0</v>
      </c>
      <c r="N37" s="25">
        <f t="shared" si="5"/>
        <v>26982425.379999999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3823000</v>
      </c>
      <c r="J38" s="26">
        <f t="shared" si="6"/>
        <v>915000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9063473.5899999999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3823000</v>
      </c>
      <c r="J39" s="25">
        <v>915000</v>
      </c>
      <c r="K39" s="25">
        <v>0</v>
      </c>
      <c r="L39" s="25">
        <v>0</v>
      </c>
      <c r="M39" s="25">
        <v>0</v>
      </c>
      <c r="N39" s="25">
        <f t="shared" ref="N39:N46" si="7">SUM(B39:M39)</f>
        <v>9063473.5899999999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>+I69+I68+I66+I65+I64</f>
        <v>2014882.4899999998</v>
      </c>
      <c r="J54" s="26">
        <f>+J64+J65+J67+J68</f>
        <v>6636980.6000000006</v>
      </c>
      <c r="K54" s="26">
        <f>+K68+K65+K64</f>
        <v>1241160.0899999999</v>
      </c>
      <c r="L54" s="26">
        <f>+L68+L67+L65+L64</f>
        <v>7452677.0800000001</v>
      </c>
      <c r="M54" s="26">
        <f t="shared" si="11"/>
        <v>0</v>
      </c>
      <c r="N54" s="26">
        <f>+N69+N68+N67+N66+N65+N64</f>
        <v>34852021.409999996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>
        <v>830</v>
      </c>
      <c r="J64" s="25">
        <v>277984.40000000002</v>
      </c>
      <c r="K64" s="30">
        <v>914466.59</v>
      </c>
      <c r="L64" s="25">
        <v>3135963.41</v>
      </c>
      <c r="M64" s="25"/>
      <c r="N64" s="25">
        <f>+C64+D64+E64+F64+G64+H64+I64+J64+K64+L64</f>
        <v>8735902.4299999997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>
        <v>472210.42</v>
      </c>
      <c r="J65" s="25">
        <v>273170</v>
      </c>
      <c r="K65" s="25">
        <v>254738.4</v>
      </c>
      <c r="L65" s="25">
        <v>344159.98</v>
      </c>
      <c r="M65" s="25"/>
      <c r="N65" s="25">
        <f>+D65+E65+F65+G65+H65+I65+J65+K65+L65</f>
        <v>2246942.7399999998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>
        <v>1051967.2</v>
      </c>
      <c r="J66" s="25">
        <v>0</v>
      </c>
      <c r="K66" s="25"/>
      <c r="L66" s="25"/>
      <c r="M66" s="25"/>
      <c r="N66" s="25">
        <f>+I66</f>
        <v>1051967.2</v>
      </c>
    </row>
    <row r="67" spans="1:14" x14ac:dyDescent="0.25">
      <c r="A67" s="12" t="s">
        <v>102</v>
      </c>
      <c r="B67" s="25">
        <v>0</v>
      </c>
      <c r="C67" s="25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>
        <v>5845000</v>
      </c>
      <c r="K67" s="25"/>
      <c r="L67" s="25">
        <v>2905593.74</v>
      </c>
      <c r="M67" s="25"/>
      <c r="N67" s="25">
        <f>+C67+D67+E67+F67+G67+H67+I67+J67+K67+L67</f>
        <v>14136130.49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>
        <v>413764.87</v>
      </c>
      <c r="J68" s="25">
        <v>240826.2</v>
      </c>
      <c r="K68" s="30">
        <v>71955.100000000006</v>
      </c>
      <c r="L68" s="25">
        <v>1066959.95</v>
      </c>
      <c r="M68" s="25"/>
      <c r="N68" s="25">
        <f>+C68+D68+E68+F68+G68+H68+I68+J68+K68+L68</f>
        <v>8604968.5500000007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>
        <v>76110</v>
      </c>
      <c r="J69" s="25"/>
      <c r="K69" s="25"/>
      <c r="L69" s="25"/>
      <c r="M69" s="25"/>
      <c r="N69" s="25">
        <f>+I69</f>
        <v>76110</v>
      </c>
    </row>
    <row r="70" spans="1:14" x14ac:dyDescent="0.25">
      <c r="A70" s="10" t="s">
        <v>70</v>
      </c>
      <c r="B70" s="26">
        <f t="shared" ref="B70:N70" si="13">SUM(B71:B74)</f>
        <v>1867898.25</v>
      </c>
      <c r="C70" s="26">
        <f t="shared" si="13"/>
        <v>11882284.77</v>
      </c>
      <c r="D70" s="26">
        <f t="shared" si="13"/>
        <v>0</v>
      </c>
      <c r="E70" s="26">
        <f t="shared" si="13"/>
        <v>11411939.35</v>
      </c>
      <c r="F70" s="26">
        <f t="shared" si="13"/>
        <v>817820.81</v>
      </c>
      <c r="G70" s="26">
        <f t="shared" si="13"/>
        <v>12169161.25</v>
      </c>
      <c r="H70" s="26">
        <f t="shared" si="13"/>
        <v>8216698.8399999999</v>
      </c>
      <c r="I70" s="26">
        <f t="shared" si="13"/>
        <v>7470624.5300000003</v>
      </c>
      <c r="J70" s="26">
        <f t="shared" si="13"/>
        <v>2867775.55</v>
      </c>
      <c r="K70" s="26">
        <f t="shared" si="13"/>
        <v>18996999.260000002</v>
      </c>
      <c r="L70" s="26">
        <f t="shared" si="13"/>
        <v>3324466.23</v>
      </c>
      <c r="M70" s="26">
        <f t="shared" si="13"/>
        <v>0</v>
      </c>
      <c r="N70" s="26">
        <f t="shared" si="13"/>
        <v>79025668.840000004</v>
      </c>
    </row>
    <row r="71" spans="1:14" x14ac:dyDescent="0.25">
      <c r="A71" s="12" t="s">
        <v>71</v>
      </c>
      <c r="B71" s="25">
        <v>0</v>
      </c>
      <c r="C71" s="25">
        <v>11882284.77</v>
      </c>
      <c r="D71" s="25">
        <v>0</v>
      </c>
      <c r="E71" s="25">
        <v>11411939.35</v>
      </c>
      <c r="F71" s="25">
        <v>817820.81</v>
      </c>
      <c r="G71" s="25">
        <v>10938287.039999999</v>
      </c>
      <c r="H71" s="25">
        <v>7406393.5499999998</v>
      </c>
      <c r="I71" s="25">
        <v>7470624.5300000003</v>
      </c>
      <c r="J71" s="25">
        <v>2102616.52</v>
      </c>
      <c r="K71" s="30">
        <v>16650237.48</v>
      </c>
      <c r="L71" s="25">
        <v>3324466.23</v>
      </c>
      <c r="M71" s="25">
        <v>0</v>
      </c>
      <c r="N71" s="25">
        <f t="shared" ref="N71:N90" si="14">SUM(B71:M71)</f>
        <v>72004670.280000001</v>
      </c>
    </row>
    <row r="72" spans="1:14" x14ac:dyDescent="0.25">
      <c r="A72" s="12" t="s">
        <v>72</v>
      </c>
      <c r="B72" s="25">
        <v>1867898.25</v>
      </c>
      <c r="C72" s="25">
        <v>0</v>
      </c>
      <c r="D72" s="25">
        <v>0</v>
      </c>
      <c r="E72" s="25">
        <v>0</v>
      </c>
      <c r="F72" s="25">
        <v>0</v>
      </c>
      <c r="G72" s="25">
        <v>1230874.21</v>
      </c>
      <c r="H72" s="25">
        <v>810305.29</v>
      </c>
      <c r="I72" s="25">
        <v>0</v>
      </c>
      <c r="J72" s="25">
        <v>765159.03</v>
      </c>
      <c r="K72" s="30">
        <v>2346761.7799999998</v>
      </c>
      <c r="L72" s="25">
        <v>0</v>
      </c>
      <c r="M72" s="25">
        <v>0</v>
      </c>
      <c r="N72" s="25">
        <f t="shared" si="14"/>
        <v>7020998.5600000005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 t="shared" ref="B91:M91" si="15">SUM(B7+B13+B23+B38+B54+B70)</f>
        <v>84390886.549999997</v>
      </c>
      <c r="C91" s="19">
        <f t="shared" si="15"/>
        <v>98633714.170000017</v>
      </c>
      <c r="D91" s="19">
        <f t="shared" si="15"/>
        <v>96993519.25999999</v>
      </c>
      <c r="E91" s="19">
        <f t="shared" si="15"/>
        <v>121602020.68999998</v>
      </c>
      <c r="F91" s="19">
        <f t="shared" si="15"/>
        <v>105224405.75</v>
      </c>
      <c r="G91" s="19">
        <f t="shared" si="15"/>
        <v>107481645.31000002</v>
      </c>
      <c r="H91" s="19">
        <f t="shared" si="15"/>
        <v>114648565.10999998</v>
      </c>
      <c r="I91" s="19">
        <f>+I7+I13+I23+I38+I54+I70</f>
        <v>145318974.16</v>
      </c>
      <c r="J91" s="19">
        <f t="shared" si="15"/>
        <v>113065172.24999999</v>
      </c>
      <c r="K91" s="19">
        <f t="shared" si="15"/>
        <v>151926034.22999999</v>
      </c>
      <c r="L91" s="19">
        <f t="shared" si="15"/>
        <v>186129830.92000002</v>
      </c>
      <c r="M91" s="19">
        <f t="shared" si="15"/>
        <v>0</v>
      </c>
      <c r="N91" s="19">
        <f>+N70+N54+N38+N23+N13+N7</f>
        <v>1325414768.4000001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>
      <c r="A97" s="28"/>
      <c r="C97" s="29"/>
    </row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8e0a26c6e60e52bb92502565d440edf7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29c0b0a019c3a3ba7d35559936364e9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1516E46A-FB9B-4AC4-8BC7-B0F4E5F02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2025-12-01T15:32:37Z</cp:lastPrinted>
  <dcterms:created xsi:type="dcterms:W3CDTF">2024-02-12T23:32:18Z</dcterms:created>
  <dcterms:modified xsi:type="dcterms:W3CDTF">2025-12-01T15:34:17Z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