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igepepdom.sharepoint.com/Ejecución Financiera/Documentos compartidos/2025/EJECUCION PRESUPUESTARIA 2025/AGOSTO/"/>
    </mc:Choice>
  </mc:AlternateContent>
  <xr:revisionPtr revIDLastSave="256" documentId="13_ncr:1_{D98736F2-0F45-42ED-98CD-488B56AB2735}" xr6:coauthVersionLast="47" xr6:coauthVersionMax="47" xr10:uidLastSave="{5DBB4163-A62B-4CDE-A56E-0CA9920E189B}"/>
  <bookViews>
    <workbookView xWindow="-120" yWindow="-120" windowWidth="29040" windowHeight="15720" xr2:uid="{0EA0ABEC-DD3C-4FD4-8FBB-971E354999E5}"/>
  </bookViews>
  <sheets>
    <sheet name="Ejecucion" sheetId="1" r:id="rId1"/>
  </sheets>
  <externalReferences>
    <externalReference r:id="rId2"/>
  </externalReferences>
  <definedNames>
    <definedName name="_xlnm.Print_Area" localSheetId="0">Ejecucion!$A$1:$N$98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65" i="1" l="1"/>
  <c r="N69" i="1"/>
  <c r="N68" i="1"/>
  <c r="N66" i="1"/>
  <c r="N54" i="1"/>
  <c r="I54" i="1"/>
  <c r="H54" i="1"/>
  <c r="N64" i="1"/>
  <c r="G54" i="1"/>
  <c r="J54" i="1"/>
  <c r="K54" i="1"/>
  <c r="L54" i="1"/>
  <c r="M54" i="1"/>
  <c r="N67" i="1"/>
  <c r="N26" i="1"/>
  <c r="N27" i="1"/>
  <c r="N28" i="1"/>
  <c r="N29" i="1"/>
  <c r="N30" i="1"/>
  <c r="N31" i="1"/>
  <c r="N32" i="1"/>
  <c r="N33" i="1"/>
  <c r="N34" i="1"/>
  <c r="N35" i="1"/>
  <c r="N36" i="1"/>
  <c r="N37" i="1"/>
  <c r="F54" i="1"/>
  <c r="E54" i="1"/>
  <c r="D54" i="1"/>
  <c r="C54" i="1"/>
  <c r="C7" i="1"/>
  <c r="C13" i="1"/>
  <c r="C23" i="1"/>
  <c r="C38" i="1"/>
  <c r="C47" i="1"/>
  <c r="C70" i="1"/>
  <c r="D70" i="1"/>
  <c r="E70" i="1"/>
  <c r="F70" i="1"/>
  <c r="G70" i="1"/>
  <c r="H70" i="1"/>
  <c r="I70" i="1"/>
  <c r="J70" i="1"/>
  <c r="K70" i="1"/>
  <c r="L70" i="1"/>
  <c r="M70" i="1"/>
  <c r="D38" i="1"/>
  <c r="E38" i="1"/>
  <c r="F38" i="1"/>
  <c r="G38" i="1"/>
  <c r="H38" i="1"/>
  <c r="I38" i="1"/>
  <c r="J38" i="1"/>
  <c r="K38" i="1"/>
  <c r="L38" i="1"/>
  <c r="M38" i="1"/>
  <c r="D23" i="1"/>
  <c r="E23" i="1"/>
  <c r="F23" i="1"/>
  <c r="G23" i="1"/>
  <c r="H23" i="1"/>
  <c r="I23" i="1"/>
  <c r="J23" i="1"/>
  <c r="K23" i="1"/>
  <c r="L23" i="1"/>
  <c r="M23" i="1"/>
  <c r="D13" i="1"/>
  <c r="E13" i="1"/>
  <c r="F13" i="1"/>
  <c r="G13" i="1"/>
  <c r="H13" i="1"/>
  <c r="I13" i="1"/>
  <c r="J13" i="1"/>
  <c r="K13" i="1"/>
  <c r="L13" i="1"/>
  <c r="M13" i="1"/>
  <c r="D7" i="1"/>
  <c r="E7" i="1"/>
  <c r="F7" i="1"/>
  <c r="G7" i="1"/>
  <c r="H7" i="1"/>
  <c r="I7" i="1"/>
  <c r="J7" i="1"/>
  <c r="K7" i="1"/>
  <c r="L7" i="1"/>
  <c r="M7" i="1"/>
  <c r="H90" i="1"/>
  <c r="N90" i="1" s="1"/>
  <c r="H89" i="1"/>
  <c r="N89" i="1" s="1"/>
  <c r="H88" i="1"/>
  <c r="N88" i="1" s="1"/>
  <c r="H87" i="1"/>
  <c r="N87" i="1" s="1"/>
  <c r="H86" i="1"/>
  <c r="N86" i="1" s="1"/>
  <c r="H85" i="1"/>
  <c r="N85" i="1" s="1"/>
  <c r="H84" i="1"/>
  <c r="N84" i="1" s="1"/>
  <c r="H83" i="1"/>
  <c r="N83" i="1" s="1"/>
  <c r="H82" i="1"/>
  <c r="N82" i="1" s="1"/>
  <c r="H81" i="1"/>
  <c r="N81" i="1" s="1"/>
  <c r="H80" i="1"/>
  <c r="N80" i="1" s="1"/>
  <c r="H79" i="1"/>
  <c r="N79" i="1" s="1"/>
  <c r="H78" i="1"/>
  <c r="N78" i="1" s="1"/>
  <c r="H77" i="1"/>
  <c r="N77" i="1" s="1"/>
  <c r="H76" i="1"/>
  <c r="N76" i="1" s="1"/>
  <c r="H75" i="1"/>
  <c r="N75" i="1" s="1"/>
  <c r="N74" i="1"/>
  <c r="N73" i="1"/>
  <c r="N72" i="1"/>
  <c r="N71" i="1"/>
  <c r="B70" i="1"/>
  <c r="N63" i="1"/>
  <c r="N62" i="1"/>
  <c r="N61" i="1"/>
  <c r="N60" i="1"/>
  <c r="N59" i="1"/>
  <c r="N58" i="1"/>
  <c r="N57" i="1"/>
  <c r="N56" i="1"/>
  <c r="N55" i="1"/>
  <c r="B54" i="1"/>
  <c r="H53" i="1"/>
  <c r="N53" i="1" s="1"/>
  <c r="H52" i="1"/>
  <c r="N52" i="1" s="1"/>
  <c r="H51" i="1"/>
  <c r="N51" i="1" s="1"/>
  <c r="H50" i="1"/>
  <c r="N50" i="1" s="1"/>
  <c r="H49" i="1"/>
  <c r="N49" i="1" s="1"/>
  <c r="H48" i="1"/>
  <c r="N48" i="1" s="1"/>
  <c r="K47" i="1"/>
  <c r="I47" i="1"/>
  <c r="H47" i="1"/>
  <c r="G47" i="1"/>
  <c r="F47" i="1"/>
  <c r="E47" i="1"/>
  <c r="D47" i="1"/>
  <c r="B47" i="1"/>
  <c r="N46" i="1"/>
  <c r="N45" i="1"/>
  <c r="N44" i="1"/>
  <c r="N43" i="1"/>
  <c r="N42" i="1"/>
  <c r="N41" i="1"/>
  <c r="N40" i="1"/>
  <c r="N39" i="1"/>
  <c r="B38" i="1"/>
  <c r="N25" i="1"/>
  <c r="N24" i="1"/>
  <c r="B23" i="1"/>
  <c r="N22" i="1"/>
  <c r="N21" i="1"/>
  <c r="N20" i="1"/>
  <c r="N19" i="1"/>
  <c r="N18" i="1"/>
  <c r="N17" i="1"/>
  <c r="N16" i="1"/>
  <c r="N15" i="1"/>
  <c r="N14" i="1"/>
  <c r="B13" i="1"/>
  <c r="N12" i="1"/>
  <c r="N11" i="1"/>
  <c r="N10" i="1"/>
  <c r="N9" i="1"/>
  <c r="N8" i="1"/>
  <c r="B7" i="1"/>
  <c r="C91" i="1" l="1"/>
  <c r="C6" i="1" s="1"/>
  <c r="K91" i="1"/>
  <c r="K6" i="1" s="1"/>
  <c r="G91" i="1"/>
  <c r="G6" i="1" s="1"/>
  <c r="J91" i="1"/>
  <c r="J6" i="1" s="1"/>
  <c r="F91" i="1"/>
  <c r="F6" i="1" s="1"/>
  <c r="M91" i="1"/>
  <c r="M6" i="1" s="1"/>
  <c r="I91" i="1"/>
  <c r="I6" i="1" s="1"/>
  <c r="L91" i="1"/>
  <c r="L6" i="1" s="1"/>
  <c r="H91" i="1"/>
  <c r="H6" i="1" s="1"/>
  <c r="N23" i="1"/>
  <c r="B91" i="1"/>
  <c r="E91" i="1"/>
  <c r="D91" i="1"/>
  <c r="D6" i="1" s="1"/>
  <c r="N38" i="1"/>
  <c r="N47" i="1"/>
  <c r="N70" i="1"/>
  <c r="N13" i="1"/>
  <c r="N7" i="1"/>
  <c r="N6" i="1" l="1"/>
  <c r="N91" i="1"/>
  <c r="E6" i="1"/>
  <c r="B6" i="1"/>
</calcChain>
</file>

<file path=xl/sharedStrings.xml><?xml version="1.0" encoding="utf-8"?>
<sst xmlns="http://schemas.openxmlformats.org/spreadsheetml/2006/main" count="106" uniqueCount="106">
  <si>
    <t xml:space="preserve">Ejecución de Gasto y Aplicaciones financieras </t>
  </si>
  <si>
    <t>En RD$</t>
  </si>
  <si>
    <t>DETALLE</t>
  </si>
  <si>
    <t xml:space="preserve"> Devengado Aprobado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</si>
  <si>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</si>
  <si>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</si>
  <si>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</si>
  <si>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</si>
  <si>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</si>
  <si>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</si>
  <si>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</si>
  <si>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</si>
  <si>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</si>
  <si>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</si>
  <si>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</si>
  <si>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</si>
  <si>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</si>
  <si>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</si>
  <si>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</si>
  <si>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</si>
  <si>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</si>
  <si>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</si>
  <si>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</si>
  <si>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</si>
  <si>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</si>
  <si>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</si>
  <si>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</si>
  <si>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</si>
  <si>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</si>
  <si>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</si>
  <si>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</si>
  <si>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</si>
  <si>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</si>
  <si>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</si>
  <si>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</si>
  <si>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</si>
  <si>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</si>
  <si>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</si>
  <si>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</si>
  <si>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</si>
  <si>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</si>
  <si>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</si>
  <si>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</si>
  <si>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</si>
  <si>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</si>
  <si>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</si>
  <si>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</si>
  <si>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</si>
  <si>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</si>
  <si>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</si>
  <si>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</si>
  <si>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</si>
  <si>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</si>
  <si>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</si>
  <si>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</si>
  <si>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</si>
  <si>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</si>
  <si>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</si>
  <si>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</si>
  <si>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</si>
  <si>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</si>
  <si>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</si>
  <si>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</si>
  <si>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</si>
  <si>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</si>
  <si>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</si>
  <si>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</si>
  <si>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</si>
  <si>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</si>
  <si>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</si>
  <si>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</si>
  <si>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</si>
  <si>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</si>
  <si>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</si>
  <si>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</si>
  <si>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</si>
  <si>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</si>
  <si>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</si>
  <si>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</si>
  <si>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</si>
  <si>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</si>
  <si>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</si>
  <si>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</si>
  <si>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</si>
  <si>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</si>
  <si>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</si>
  <si>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</si>
  <si>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</si>
  <si>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</si>
  <si>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</si>
  <si>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</si>
  <si>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</si>
  <si>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t>Elaborado Por:</t>
  </si>
  <si>
    <t>Validado y Aprobado por:</t>
  </si>
  <si>
    <t>Año 2025</t>
  </si>
  <si>
    <t>2.3.3-  PAPEL,CARTON E IMPRESOS</t>
  </si>
  <si>
    <t>2.3.5-  CUERO,CAUCHO Y PLASTICO</t>
  </si>
  <si>
    <t>2.3.6-  PRODUCTOS DE MINERALES,METALICOS Y NO METALICOS</t>
  </si>
  <si>
    <t>2.3.7-  COMBUSTIBLE,LUBRICANTES,PRODUCTOS QUIMICOS Y CONEXOS</t>
  </si>
  <si>
    <t>2.6.1- MOBILIARIO Y EQUIPO</t>
  </si>
  <si>
    <t>2.6.2- MOBILIARIO Y EQUIPO DE AUDIO,AUDIOVISUAL,RECREATIVO Y EDUCACIONAL</t>
  </si>
  <si>
    <t>2.6.3- EQUIPO E INSTITUCIONAL,CIENTIFICO Y LABORATORIO</t>
  </si>
  <si>
    <t>2.6.4- VEHICULOS Y EQUIPO DE TRNASPORTE,TRACCION Y ELEVACION</t>
  </si>
  <si>
    <t>2.6.5- MAQUINARIA,OTROS EQUIPOS Y HERRAMIENTAS</t>
  </si>
  <si>
    <t>2.3.4-PRODUCTOS FARMACEUTICOS</t>
  </si>
  <si>
    <t>2.6.6- HEQUIPOS DE DEFENSA Y SEGURIDAD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</si>
</sst>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2"/>
      <color rgb="FF000000"/>
      <name val="Times New Roman"/>
      <family val="1"/>
    </font>
    <font>
      <sz val="12"/>
      <color theme="1"/>
      <name val="Times New Roman"/>
      <family val="1"/>
    </font>
    <font>
      <b/>
      <sz val="12"/>
      <color theme="0"/>
      <name val="Times New Roman"/>
      <family val="1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2"/>
      <color theme="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3" fillId="0" borderId="0" xfId="0" applyFont="1"/>
    <xf numFmtId="0" fontId="4" fillId="3" borderId="2" xfId="0" applyFont="1" applyFill="1" applyBorder="1" applyAlignment="1">
      <alignment horizontal="center"/>
    </xf>
    <xf numFmtId="43" fontId="4" fillId="3" borderId="2" xfId="1" applyFont="1" applyFill="1" applyBorder="1" applyAlignment="1">
      <alignment horizontal="center"/>
    </xf>
    <xf numFmtId="43" fontId="4" fillId="3" borderId="6" xfId="1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4" fontId="4" fillId="3" borderId="2" xfId="0" applyNumberFormat="1" applyFont="1" applyFill="1" applyBorder="1" applyAlignment="1">
      <alignment horizontal="center"/>
    </xf>
    <xf numFmtId="0" fontId="5" fillId="4" borderId="7" xfId="0" applyFont="1" applyFill="1" applyBorder="1" applyAlignment="1">
      <alignment horizontal="left" vertical="top" wrapText="1"/>
    </xf>
    <xf numFmtId="43" fontId="6" fillId="4" borderId="7" xfId="0" applyNumberFormat="1" applyFont="1" applyFill="1" applyBorder="1" applyAlignment="1">
      <alignment vertical="top"/>
    </xf>
    <xf numFmtId="0" fontId="3" fillId="4" borderId="0" xfId="0" applyFont="1" applyFill="1" applyAlignment="1">
      <alignment vertical="top"/>
    </xf>
    <xf numFmtId="0" fontId="5" fillId="5" borderId="0" xfId="0" applyFont="1" applyFill="1" applyAlignment="1">
      <alignment horizontal="left" wrapText="1"/>
    </xf>
    <xf numFmtId="43" fontId="6" fillId="5" borderId="0" xfId="1" applyFont="1" applyFill="1"/>
    <xf numFmtId="0" fontId="3" fillId="0" borderId="0" xfId="0" applyFont="1" applyAlignment="1">
      <alignment horizontal="left" wrapText="1"/>
    </xf>
    <xf numFmtId="43" fontId="3" fillId="0" borderId="0" xfId="1" applyFont="1"/>
    <xf numFmtId="4" fontId="3" fillId="0" borderId="0" xfId="1" applyNumberFormat="1" applyFont="1"/>
    <xf numFmtId="43" fontId="3" fillId="0" borderId="0" xfId="0" applyNumberFormat="1" applyFont="1"/>
    <xf numFmtId="43" fontId="7" fillId="0" borderId="0" xfId="1" applyFont="1"/>
    <xf numFmtId="4" fontId="7" fillId="0" borderId="0" xfId="1" applyNumberFormat="1" applyFont="1"/>
    <xf numFmtId="0" fontId="4" fillId="2" borderId="8" xfId="0" applyFont="1" applyFill="1" applyBorder="1" applyAlignment="1">
      <alignment vertical="center" wrapText="1"/>
    </xf>
    <xf numFmtId="43" fontId="4" fillId="2" borderId="8" xfId="1" applyFont="1" applyFill="1" applyBorder="1"/>
    <xf numFmtId="0" fontId="5" fillId="0" borderId="0" xfId="0" applyFont="1"/>
    <xf numFmtId="0" fontId="3" fillId="0" borderId="0" xfId="0" applyFont="1" applyAlignment="1">
      <alignment wrapText="1"/>
    </xf>
    <xf numFmtId="4" fontId="3" fillId="0" borderId="0" xfId="0" applyNumberFormat="1" applyFont="1"/>
    <xf numFmtId="0" fontId="3" fillId="0" borderId="0" xfId="0" applyFont="1" applyAlignment="1">
      <alignment horizontal="center" wrapText="1"/>
    </xf>
    <xf numFmtId="0" fontId="3" fillId="0" borderId="9" xfId="0" applyFont="1" applyBorder="1"/>
    <xf numFmtId="43" fontId="3" fillId="0" borderId="0" xfId="1" applyFont="1" applyAlignment="1">
      <alignment vertical="center"/>
    </xf>
    <xf numFmtId="43" fontId="6" fillId="5" borderId="0" xfId="1" applyFont="1" applyFill="1" applyAlignment="1">
      <alignment vertical="center"/>
    </xf>
    <xf numFmtId="4" fontId="3" fillId="0" borderId="0" xfId="1" applyNumberFormat="1" applyFont="1" applyAlignment="1">
      <alignment vertical="center"/>
    </xf>
    <xf numFmtId="0" fontId="3" fillId="0" borderId="10" xfId="0" applyFont="1" applyBorder="1" applyAlignment="1">
      <alignment wrapText="1"/>
    </xf>
    <xf numFmtId="0" fontId="3" fillId="0" borderId="10" xfId="0" applyFont="1" applyBorder="1"/>
    <xf numFmtId="0" fontId="4" fillId="2" borderId="2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top" wrapText="1" readingOrder="1"/>
    </xf>
    <xf numFmtId="0" fontId="2" fillId="0" borderId="0" xfId="0" applyFont="1" applyAlignment="1">
      <alignment horizontal="center" vertical="top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4148283</xdr:colOff>
      <xdr:row>0</xdr:row>
      <xdr:rowOff>0</xdr:rowOff>
    </xdr:from>
    <xdr:to>
      <xdr:col>0</xdr:col>
      <xdr:colOff>5400260</xdr:colOff>
      <xdr:row>0</xdr:row>
      <xdr:rowOff>800318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C9BE37C-78CE-0498-223C-E6235CD50D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48283" y="0"/>
          <a:ext cx="1251977" cy="80031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igepepdom.sharepoint.com/Ejecuci&#243;n%20Financiera/Documentos%20compartidos/Ejecucion%20Presupuestaria%202023/DICIEMBRE/EP.QD%20MES%2012.xlsx" TargetMode="External"/><Relationship Id="rId1" Type="http://schemas.openxmlformats.org/officeDocument/2006/relationships/externalLinkPath" Target="/Ejecuci&#243;n%20Financiera/Documentos%20compartidos/Ejecucion%20Presupuestaria%202023/DICIEMBRE/EP.QD%20MES%201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1 Presupuesto Aprobado"/>
      <sheetName val="Presupuesto Aprobado-Ejec "/>
      <sheetName val="Ejecucion"/>
      <sheetName val="Hoja1"/>
    </sheetNames>
    <sheetDataSet>
      <sheetData sheetId="0"/>
      <sheetData sheetId="1">
        <row r="45">
          <cell r="J45">
            <v>0</v>
          </cell>
        </row>
        <row r="46">
          <cell r="J46"/>
        </row>
        <row r="47">
          <cell r="J47"/>
        </row>
        <row r="48">
          <cell r="J48"/>
        </row>
        <row r="49">
          <cell r="J49"/>
        </row>
        <row r="50">
          <cell r="J50"/>
        </row>
        <row r="51">
          <cell r="J51"/>
        </row>
        <row r="67">
          <cell r="J67"/>
        </row>
        <row r="68">
          <cell r="J68"/>
        </row>
        <row r="69">
          <cell r="J69"/>
        </row>
        <row r="70">
          <cell r="J70"/>
        </row>
        <row r="71">
          <cell r="J71"/>
        </row>
        <row r="72">
          <cell r="J72"/>
        </row>
        <row r="73">
          <cell r="J73"/>
        </row>
        <row r="74">
          <cell r="J74"/>
        </row>
        <row r="75">
          <cell r="J75"/>
        </row>
        <row r="76">
          <cell r="J76"/>
        </row>
        <row r="77">
          <cell r="J77"/>
        </row>
        <row r="78">
          <cell r="J78"/>
        </row>
        <row r="79">
          <cell r="J79"/>
        </row>
        <row r="80">
          <cell r="J80"/>
        </row>
        <row r="81">
          <cell r="J81"/>
        </row>
        <row r="82">
          <cell r="J82"/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D0D3B0-5EF3-43CF-B0B3-7BB31F01A2E7}">
  <sheetPr>
    <pageSetUpPr fitToPage="1"/>
  </sheetPr>
  <dimension ref="A1:P98"/>
  <sheetViews>
    <sheetView showGridLines="0" tabSelected="1" view="pageBreakPreview" topLeftCell="A16" zoomScale="115" zoomScaleNormal="89" zoomScaleSheetLayoutView="115" workbookViewId="0">
      <selection activeCell="N66" sqref="N66"/>
    </sheetView>
  </sheetViews>
  <sheetFormatPr baseColWidth="10" defaultColWidth="11.42578125" defaultRowHeight="15.75" x14ac:dyDescent="0.25"/>
  <cols>
    <col min="1" max="1" width="85.28515625" style="21" bestFit="1" customWidth="1"/>
    <col min="2" max="2" width="15.7109375" style="1" bestFit="1" customWidth="1"/>
    <col min="3" max="3" width="24.42578125" style="1" bestFit="1" customWidth="1"/>
    <col min="4" max="4" width="15.7109375" style="1" bestFit="1" customWidth="1"/>
    <col min="5" max="5" width="18.85546875" style="13" customWidth="1"/>
    <col min="6" max="6" width="16.7109375" style="13" customWidth="1"/>
    <col min="7" max="8" width="16.85546875" style="1" bestFit="1" customWidth="1"/>
    <col min="9" max="9" width="17" style="1" customWidth="1"/>
    <col min="10" max="10" width="12" style="22" hidden="1" customWidth="1"/>
    <col min="11" max="11" width="9" style="1" hidden="1" customWidth="1"/>
    <col min="12" max="12" width="12.28515625" style="1" hidden="1" customWidth="1"/>
    <col min="13" max="13" width="11" style="1" hidden="1" customWidth="1"/>
    <col min="14" max="14" width="18.85546875" style="1" customWidth="1"/>
    <col min="15" max="16384" width="11.42578125" style="1"/>
  </cols>
  <sheetData>
    <row r="1" spans="1:16" ht="75.75" customHeight="1" x14ac:dyDescent="0.25">
      <c r="A1" s="34" t="s">
        <v>94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</row>
    <row r="2" spans="1:16" ht="23.25" customHeight="1" x14ac:dyDescent="0.25">
      <c r="A2" s="36" t="s">
        <v>0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P2"/>
    </row>
    <row r="3" spans="1:16" ht="15.75" customHeight="1" x14ac:dyDescent="0.25">
      <c r="A3" s="37" t="s">
        <v>1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</row>
    <row r="4" spans="1:16" ht="25.5" customHeight="1" x14ac:dyDescent="0.25">
      <c r="A4" s="30" t="s">
        <v>2</v>
      </c>
      <c r="B4" s="31" t="s">
        <v>3</v>
      </c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3"/>
    </row>
    <row r="5" spans="1:16" x14ac:dyDescent="0.25">
      <c r="A5" s="30"/>
      <c r="B5" s="2" t="s">
        <v>4</v>
      </c>
      <c r="C5" s="2" t="s">
        <v>5</v>
      </c>
      <c r="D5" s="2" t="s">
        <v>6</v>
      </c>
      <c r="E5" s="3" t="s">
        <v>7</v>
      </c>
      <c r="F5" s="4" t="s">
        <v>8</v>
      </c>
      <c r="G5" s="2" t="s">
        <v>9</v>
      </c>
      <c r="H5" s="5" t="s">
        <v>10</v>
      </c>
      <c r="I5" s="2" t="s">
        <v>11</v>
      </c>
      <c r="J5" s="6" t="s">
        <v>12</v>
      </c>
      <c r="K5" s="2" t="s">
        <v>13</v>
      </c>
      <c r="L5" s="2" t="s">
        <v>14</v>
      </c>
      <c r="M5" s="5" t="s">
        <v>15</v>
      </c>
      <c r="N5" s="2" t="s">
        <v>16</v>
      </c>
    </row>
    <row r="6" spans="1:16" s="9" customFormat="1" ht="24" customHeight="1" x14ac:dyDescent="0.25">
      <c r="A6" s="7" t="s">
        <v>17</v>
      </c>
      <c r="B6" s="8">
        <f t="shared" ref="B6:M6" si="0">+B91</f>
        <v>84390886.549999997</v>
      </c>
      <c r="C6" s="8">
        <f t="shared" si="0"/>
        <v>98633714.170000017</v>
      </c>
      <c r="D6" s="8">
        <f t="shared" si="0"/>
        <v>96993519.25999999</v>
      </c>
      <c r="E6" s="8">
        <f t="shared" si="0"/>
        <v>121602020.68999998</v>
      </c>
      <c r="F6" s="8">
        <f t="shared" si="0"/>
        <v>105224405.75</v>
      </c>
      <c r="G6" s="8">
        <f t="shared" si="0"/>
        <v>107481645.31000002</v>
      </c>
      <c r="H6" s="8">
        <f t="shared" si="0"/>
        <v>114648565.10999998</v>
      </c>
      <c r="I6" s="8">
        <f t="shared" si="0"/>
        <v>145318974.16</v>
      </c>
      <c r="J6" s="8">
        <f t="shared" si="0"/>
        <v>0</v>
      </c>
      <c r="K6" s="8">
        <f t="shared" si="0"/>
        <v>0</v>
      </c>
      <c r="L6" s="8">
        <f t="shared" si="0"/>
        <v>0</v>
      </c>
      <c r="M6" s="8">
        <f t="shared" si="0"/>
        <v>0</v>
      </c>
      <c r="N6" s="8">
        <f>+N7+N13+N23+N38+N54+N70</f>
        <v>874293731</v>
      </c>
    </row>
    <row r="7" spans="1:16" x14ac:dyDescent="0.25">
      <c r="A7" s="10" t="s">
        <v>18</v>
      </c>
      <c r="B7" s="11">
        <f t="shared" ref="B7:N7" si="1">+SUM(B8:B12)</f>
        <v>65808499.969999999</v>
      </c>
      <c r="C7" s="11">
        <f t="shared" si="1"/>
        <v>64051680.010000005</v>
      </c>
      <c r="D7" s="11">
        <f t="shared" si="1"/>
        <v>66178035.57</v>
      </c>
      <c r="E7" s="11">
        <f t="shared" si="1"/>
        <v>94861810.900000006</v>
      </c>
      <c r="F7" s="11">
        <f t="shared" si="1"/>
        <v>71070051.789999992</v>
      </c>
      <c r="G7" s="11">
        <f t="shared" si="1"/>
        <v>63646204.590000004</v>
      </c>
      <c r="H7" s="11">
        <f t="shared" si="1"/>
        <v>68276988.75</v>
      </c>
      <c r="I7" s="11">
        <f t="shared" si="1"/>
        <v>75498069.260000005</v>
      </c>
      <c r="J7" s="11">
        <f t="shared" si="1"/>
        <v>0</v>
      </c>
      <c r="K7" s="11">
        <f t="shared" si="1"/>
        <v>0</v>
      </c>
      <c r="L7" s="11">
        <f t="shared" si="1"/>
        <v>0</v>
      </c>
      <c r="M7" s="11">
        <f t="shared" si="1"/>
        <v>0</v>
      </c>
      <c r="N7" s="11">
        <f t="shared" si="1"/>
        <v>569391340.84000003</v>
      </c>
    </row>
    <row r="8" spans="1:16" x14ac:dyDescent="0.25">
      <c r="A8" s="12" t="s">
        <v>19</v>
      </c>
      <c r="B8" s="13">
        <v>54250300</v>
      </c>
      <c r="C8" s="13">
        <v>52752497.670000002</v>
      </c>
      <c r="D8" s="13">
        <v>54496300</v>
      </c>
      <c r="E8" s="13">
        <v>61983515.270000003</v>
      </c>
      <c r="F8" s="13">
        <v>58986528.539999999</v>
      </c>
      <c r="G8" s="13">
        <v>51597933.329999998</v>
      </c>
      <c r="H8" s="13">
        <v>56130478.82</v>
      </c>
      <c r="I8" s="13">
        <v>56070991.75</v>
      </c>
      <c r="J8" s="13">
        <v>0</v>
      </c>
      <c r="K8" s="13">
        <v>0</v>
      </c>
      <c r="L8" s="13">
        <v>0</v>
      </c>
      <c r="M8" s="13">
        <v>0</v>
      </c>
      <c r="N8" s="13">
        <f>SUM(B8:M8)</f>
        <v>446268545.38</v>
      </c>
      <c r="O8" s="15"/>
    </row>
    <row r="9" spans="1:16" x14ac:dyDescent="0.25">
      <c r="A9" s="12" t="s">
        <v>20</v>
      </c>
      <c r="B9" s="13">
        <v>3301500</v>
      </c>
      <c r="C9" s="13">
        <v>3281000</v>
      </c>
      <c r="D9" s="13">
        <v>3466500</v>
      </c>
      <c r="E9" s="13">
        <v>24101138.91</v>
      </c>
      <c r="F9" s="13">
        <v>3550000</v>
      </c>
      <c r="G9" s="13">
        <v>4157000</v>
      </c>
      <c r="H9" s="13">
        <v>3644636.88</v>
      </c>
      <c r="I9" s="13">
        <v>3501428.75</v>
      </c>
      <c r="J9" s="13">
        <v>0</v>
      </c>
      <c r="K9" s="13">
        <v>0</v>
      </c>
      <c r="L9" s="13">
        <v>0</v>
      </c>
      <c r="M9" s="13">
        <v>0</v>
      </c>
      <c r="N9" s="13">
        <f>SUM(B9:M9)</f>
        <v>49003204.539999999</v>
      </c>
    </row>
    <row r="10" spans="1:16" x14ac:dyDescent="0.25">
      <c r="A10" s="12" t="s">
        <v>21</v>
      </c>
      <c r="B10" s="13"/>
      <c r="C10" s="13">
        <v>0</v>
      </c>
      <c r="D10" s="13">
        <v>0</v>
      </c>
      <c r="E10" s="13">
        <v>0</v>
      </c>
      <c r="G10" s="13">
        <v>31866.45</v>
      </c>
      <c r="H10" s="13">
        <v>42740.75</v>
      </c>
      <c r="I10" s="13">
        <v>0</v>
      </c>
      <c r="J10" s="13">
        <v>0</v>
      </c>
      <c r="K10" s="13">
        <v>0</v>
      </c>
      <c r="L10" s="13">
        <v>0</v>
      </c>
      <c r="M10" s="13">
        <v>0</v>
      </c>
      <c r="N10" s="13">
        <f>SUM(B10:M10)</f>
        <v>74607.199999999997</v>
      </c>
    </row>
    <row r="11" spans="1:16" x14ac:dyDescent="0.25">
      <c r="A11" s="12" t="s">
        <v>22</v>
      </c>
      <c r="B11" s="13"/>
      <c r="C11" s="13">
        <v>0</v>
      </c>
      <c r="D11" s="13">
        <v>0</v>
      </c>
      <c r="E11" s="13">
        <v>0</v>
      </c>
      <c r="F11" s="13">
        <v>0</v>
      </c>
      <c r="G11" s="13"/>
      <c r="H11" s="13"/>
      <c r="I11" s="13">
        <v>7565000</v>
      </c>
      <c r="J11" s="13">
        <v>0</v>
      </c>
      <c r="K11" s="13">
        <v>0</v>
      </c>
      <c r="L11" s="13">
        <v>0</v>
      </c>
      <c r="M11" s="13">
        <v>0</v>
      </c>
      <c r="N11" s="13">
        <f>SUM(B11:M11)</f>
        <v>7565000</v>
      </c>
    </row>
    <row r="12" spans="1:16" x14ac:dyDescent="0.25">
      <c r="A12" s="12" t="s">
        <v>23</v>
      </c>
      <c r="B12" s="13">
        <v>8256699.9699999997</v>
      </c>
      <c r="C12" s="13">
        <v>8018182.3399999999</v>
      </c>
      <c r="D12" s="13">
        <v>8215235.5700000003</v>
      </c>
      <c r="E12" s="13">
        <v>8777156.7200000007</v>
      </c>
      <c r="F12" s="13">
        <v>8533523.25</v>
      </c>
      <c r="G12" s="13">
        <v>7859404.8099999996</v>
      </c>
      <c r="H12" s="13">
        <v>8459132.3000000007</v>
      </c>
      <c r="I12" s="13">
        <v>8360648.7599999998</v>
      </c>
      <c r="J12" s="13">
        <v>0</v>
      </c>
      <c r="K12" s="13">
        <v>0</v>
      </c>
      <c r="L12" s="13">
        <v>0</v>
      </c>
      <c r="M12" s="13">
        <v>0</v>
      </c>
      <c r="N12" s="13">
        <f>SUM(B12:M12)</f>
        <v>66479983.720000006</v>
      </c>
    </row>
    <row r="13" spans="1:16" x14ac:dyDescent="0.25">
      <c r="A13" s="10" t="s">
        <v>24</v>
      </c>
      <c r="B13" s="11">
        <f t="shared" ref="B13:N13" si="2">+SUM(B14:B22)</f>
        <v>8776808.5600000005</v>
      </c>
      <c r="C13" s="11">
        <f t="shared" si="2"/>
        <v>17321357.009999998</v>
      </c>
      <c r="D13" s="11">
        <f t="shared" si="2"/>
        <v>16618254.42</v>
      </c>
      <c r="E13" s="11">
        <f t="shared" si="2"/>
        <v>12845236.350000001</v>
      </c>
      <c r="F13" s="11">
        <f t="shared" si="2"/>
        <v>16515098.469999999</v>
      </c>
      <c r="G13" s="11">
        <f t="shared" si="2"/>
        <v>19686983.919999998</v>
      </c>
      <c r="H13" s="11">
        <f t="shared" si="2"/>
        <v>22426463.349999998</v>
      </c>
      <c r="I13" s="11">
        <f t="shared" si="2"/>
        <v>29273513.189999998</v>
      </c>
      <c r="J13" s="11">
        <f t="shared" si="2"/>
        <v>0</v>
      </c>
      <c r="K13" s="11">
        <f t="shared" si="2"/>
        <v>0</v>
      </c>
      <c r="L13" s="11">
        <f t="shared" si="2"/>
        <v>0</v>
      </c>
      <c r="M13" s="11">
        <f t="shared" si="2"/>
        <v>0</v>
      </c>
      <c r="N13" s="11">
        <f t="shared" si="2"/>
        <v>143463715.27000001</v>
      </c>
    </row>
    <row r="14" spans="1:16" x14ac:dyDescent="0.25">
      <c r="A14" s="12" t="s">
        <v>25</v>
      </c>
      <c r="B14" s="25">
        <v>926158.89</v>
      </c>
      <c r="C14" s="25">
        <v>572559.61</v>
      </c>
      <c r="D14" s="25">
        <v>1272495.1100000001</v>
      </c>
      <c r="E14" s="25">
        <v>1033856.32</v>
      </c>
      <c r="F14" s="25">
        <v>1403277</v>
      </c>
      <c r="G14" s="25">
        <v>982692.2</v>
      </c>
      <c r="H14" s="25">
        <v>515005.98</v>
      </c>
      <c r="I14" s="25">
        <v>1025133.22</v>
      </c>
      <c r="J14" s="25">
        <v>0</v>
      </c>
      <c r="K14" s="25">
        <v>0</v>
      </c>
      <c r="L14" s="25">
        <v>0</v>
      </c>
      <c r="M14" s="25">
        <v>0</v>
      </c>
      <c r="N14" s="25">
        <f t="shared" ref="N14:N22" si="3">SUM(B14:M14)</f>
        <v>7731178.3299999991</v>
      </c>
    </row>
    <row r="15" spans="1:16" x14ac:dyDescent="0.25">
      <c r="A15" s="12" t="s">
        <v>26</v>
      </c>
      <c r="B15" s="25"/>
      <c r="C15" s="25">
        <v>0</v>
      </c>
      <c r="D15" s="25">
        <v>357614.81</v>
      </c>
      <c r="E15" s="25">
        <v>1111472.47</v>
      </c>
      <c r="F15" s="25">
        <v>327191.46000000002</v>
      </c>
      <c r="G15" s="25">
        <v>344856.8</v>
      </c>
      <c r="H15" s="25"/>
      <c r="I15" s="25">
        <v>1733662.37</v>
      </c>
      <c r="J15" s="25">
        <v>0</v>
      </c>
      <c r="K15" s="25">
        <v>0</v>
      </c>
      <c r="L15" s="25">
        <v>0</v>
      </c>
      <c r="M15" s="25">
        <v>0</v>
      </c>
      <c r="N15" s="25">
        <f t="shared" si="3"/>
        <v>3874797.91</v>
      </c>
    </row>
    <row r="16" spans="1:16" x14ac:dyDescent="0.25">
      <c r="A16" s="12" t="s">
        <v>27</v>
      </c>
      <c r="B16" s="25">
        <v>3057269.52</v>
      </c>
      <c r="C16" s="25">
        <v>1930662.5</v>
      </c>
      <c r="D16" s="25">
        <v>4060739.5</v>
      </c>
      <c r="E16" s="25">
        <v>756606.3</v>
      </c>
      <c r="F16" s="25">
        <v>7624381.3399999999</v>
      </c>
      <c r="G16" s="25">
        <v>4010665</v>
      </c>
      <c r="H16" s="25">
        <v>5449905</v>
      </c>
      <c r="I16" s="25">
        <v>2384592.5</v>
      </c>
      <c r="J16" s="25">
        <v>0</v>
      </c>
      <c r="K16" s="25">
        <v>0</v>
      </c>
      <c r="L16" s="25">
        <v>0</v>
      </c>
      <c r="M16" s="25">
        <v>0</v>
      </c>
      <c r="N16" s="25">
        <f t="shared" si="3"/>
        <v>29274821.66</v>
      </c>
    </row>
    <row r="17" spans="1:14" x14ac:dyDescent="0.25">
      <c r="A17" s="12" t="s">
        <v>28</v>
      </c>
      <c r="B17" s="25">
        <v>98477.06</v>
      </c>
      <c r="C17" s="25">
        <v>0</v>
      </c>
      <c r="D17" s="25">
        <v>0</v>
      </c>
      <c r="E17" s="25">
        <v>937</v>
      </c>
      <c r="F17" s="25">
        <v>65905.039999999994</v>
      </c>
      <c r="G17" s="25">
        <v>0</v>
      </c>
      <c r="H17" s="25">
        <v>1444000</v>
      </c>
      <c r="I17" s="25">
        <v>0</v>
      </c>
      <c r="J17" s="25">
        <v>0</v>
      </c>
      <c r="K17" s="25">
        <v>0</v>
      </c>
      <c r="L17" s="25">
        <v>0</v>
      </c>
      <c r="M17" s="25">
        <v>0</v>
      </c>
      <c r="N17" s="25">
        <f t="shared" si="3"/>
        <v>1609319.1</v>
      </c>
    </row>
    <row r="18" spans="1:14" x14ac:dyDescent="0.25">
      <c r="A18" s="12" t="s">
        <v>29</v>
      </c>
      <c r="B18" s="25">
        <v>985608.65</v>
      </c>
      <c r="C18" s="25">
        <v>1893423.25</v>
      </c>
      <c r="D18" s="25">
        <v>1472063.82</v>
      </c>
      <c r="E18" s="25">
        <v>1496273.58</v>
      </c>
      <c r="F18" s="25">
        <v>1300739.5900000001</v>
      </c>
      <c r="G18" s="25">
        <v>1234587.21</v>
      </c>
      <c r="H18" s="25">
        <v>4607612.91</v>
      </c>
      <c r="I18" s="25">
        <v>3655652.01</v>
      </c>
      <c r="J18" s="25">
        <v>0</v>
      </c>
      <c r="K18" s="25">
        <v>0</v>
      </c>
      <c r="L18" s="25">
        <v>0</v>
      </c>
      <c r="M18" s="25">
        <v>0</v>
      </c>
      <c r="N18" s="25">
        <f t="shared" si="3"/>
        <v>16645961.02</v>
      </c>
    </row>
    <row r="19" spans="1:14" x14ac:dyDescent="0.25">
      <c r="A19" s="12" t="s">
        <v>30</v>
      </c>
      <c r="B19" s="25">
        <v>1205219.18</v>
      </c>
      <c r="C19" s="25">
        <v>618643.91</v>
      </c>
      <c r="D19" s="25">
        <v>483381.33</v>
      </c>
      <c r="E19" s="25">
        <v>575872.91</v>
      </c>
      <c r="F19" s="25">
        <v>588970.05000000005</v>
      </c>
      <c r="G19" s="25">
        <v>5353893.87</v>
      </c>
      <c r="H19" s="25">
        <v>573402.74</v>
      </c>
      <c r="I19" s="25">
        <v>8938374.3599999994</v>
      </c>
      <c r="J19" s="25">
        <v>0</v>
      </c>
      <c r="K19" s="25">
        <v>0</v>
      </c>
      <c r="L19" s="25">
        <v>0</v>
      </c>
      <c r="M19" s="25">
        <v>0</v>
      </c>
      <c r="N19" s="25">
        <f t="shared" si="3"/>
        <v>18337758.350000001</v>
      </c>
    </row>
    <row r="20" spans="1:14" ht="31.5" x14ac:dyDescent="0.25">
      <c r="A20" s="12" t="s">
        <v>31</v>
      </c>
      <c r="B20" s="25">
        <v>578421.68999999994</v>
      </c>
      <c r="C20" s="25">
        <v>70497.509999999995</v>
      </c>
      <c r="D20" s="25">
        <v>1258076.19</v>
      </c>
      <c r="E20" s="25">
        <v>313262.21999999997</v>
      </c>
      <c r="F20" s="25">
        <v>1133951.53</v>
      </c>
      <c r="G20" s="25">
        <v>698071.6</v>
      </c>
      <c r="H20" s="25">
        <v>963465.95</v>
      </c>
      <c r="I20" s="25">
        <v>659666.29</v>
      </c>
      <c r="J20" s="25">
        <v>0</v>
      </c>
      <c r="K20" s="25">
        <v>0</v>
      </c>
      <c r="L20" s="25">
        <v>0</v>
      </c>
      <c r="M20" s="25">
        <v>0</v>
      </c>
      <c r="N20" s="25">
        <f t="shared" si="3"/>
        <v>5675412.9799999995</v>
      </c>
    </row>
    <row r="21" spans="1:14" x14ac:dyDescent="0.25">
      <c r="A21" s="12" t="s">
        <v>32</v>
      </c>
      <c r="B21" s="25">
        <v>319550.84999999998</v>
      </c>
      <c r="C21" s="25">
        <v>10570472.23</v>
      </c>
      <c r="D21" s="25">
        <v>6245737.0999999996</v>
      </c>
      <c r="E21" s="25">
        <v>5694869.0700000003</v>
      </c>
      <c r="F21" s="25">
        <v>3642071.46</v>
      </c>
      <c r="G21" s="25">
        <v>2815706.02</v>
      </c>
      <c r="H21" s="25">
        <v>4247425</v>
      </c>
      <c r="I21" s="25">
        <v>8325062.4000000004</v>
      </c>
      <c r="J21" s="25">
        <v>0</v>
      </c>
      <c r="K21" s="25">
        <v>0</v>
      </c>
      <c r="L21" s="25">
        <v>0</v>
      </c>
      <c r="M21" s="25">
        <v>0</v>
      </c>
      <c r="N21" s="25">
        <f t="shared" si="3"/>
        <v>41860894.130000003</v>
      </c>
    </row>
    <row r="22" spans="1:14" x14ac:dyDescent="0.25">
      <c r="A22" s="12" t="s">
        <v>33</v>
      </c>
      <c r="B22" s="25">
        <v>1606102.72</v>
      </c>
      <c r="C22" s="25">
        <v>1665098</v>
      </c>
      <c r="D22" s="25">
        <v>1468146.56</v>
      </c>
      <c r="E22" s="25">
        <v>1862086.48</v>
      </c>
      <c r="F22" s="25">
        <v>428611</v>
      </c>
      <c r="G22" s="25">
        <v>4246511.22</v>
      </c>
      <c r="H22" s="25">
        <v>4625645.7699999996</v>
      </c>
      <c r="I22" s="25">
        <v>2551370.04</v>
      </c>
      <c r="J22" s="25">
        <v>0</v>
      </c>
      <c r="K22" s="25">
        <v>0</v>
      </c>
      <c r="L22" s="25">
        <v>0</v>
      </c>
      <c r="M22" s="25">
        <v>0</v>
      </c>
      <c r="N22" s="25">
        <f t="shared" si="3"/>
        <v>18453571.789999999</v>
      </c>
    </row>
    <row r="23" spans="1:14" x14ac:dyDescent="0.25">
      <c r="A23" s="10" t="s">
        <v>34</v>
      </c>
      <c r="B23" s="26">
        <f t="shared" ref="B23:N23" si="4">+SUM(B24:B37)</f>
        <v>7602481.9199999999</v>
      </c>
      <c r="C23" s="26">
        <f t="shared" si="4"/>
        <v>950112.18</v>
      </c>
      <c r="D23" s="26">
        <f t="shared" si="4"/>
        <v>13766765.27</v>
      </c>
      <c r="E23" s="26">
        <f t="shared" si="4"/>
        <v>2246234.1</v>
      </c>
      <c r="F23" s="26">
        <f t="shared" si="4"/>
        <v>10318276.09</v>
      </c>
      <c r="G23" s="26">
        <f t="shared" si="4"/>
        <v>6107460.9000000004</v>
      </c>
      <c r="H23" s="26">
        <f t="shared" si="4"/>
        <v>11702354.709999999</v>
      </c>
      <c r="I23" s="26">
        <f t="shared" si="4"/>
        <v>27238884.689999998</v>
      </c>
      <c r="J23" s="26">
        <f t="shared" si="4"/>
        <v>0</v>
      </c>
      <c r="K23" s="26">
        <f t="shared" si="4"/>
        <v>0</v>
      </c>
      <c r="L23" s="26">
        <f t="shared" si="4"/>
        <v>0</v>
      </c>
      <c r="M23" s="26">
        <f t="shared" si="4"/>
        <v>0</v>
      </c>
      <c r="N23" s="26">
        <f t="shared" si="4"/>
        <v>79932569.859999999</v>
      </c>
    </row>
    <row r="24" spans="1:14" x14ac:dyDescent="0.25">
      <c r="A24" s="12" t="s">
        <v>35</v>
      </c>
      <c r="B24" s="25">
        <v>5025900</v>
      </c>
      <c r="C24" s="25">
        <v>883088.18</v>
      </c>
      <c r="D24" s="25">
        <v>12978749</v>
      </c>
      <c r="E24" s="25">
        <v>1237706.95</v>
      </c>
      <c r="F24" s="25">
        <v>1069877.3700000001</v>
      </c>
      <c r="G24" s="25">
        <v>107952</v>
      </c>
      <c r="H24" s="25">
        <v>1483656.5</v>
      </c>
      <c r="I24" s="25">
        <v>16639005.32</v>
      </c>
      <c r="J24" s="25">
        <v>0</v>
      </c>
      <c r="K24" s="25">
        <v>0</v>
      </c>
      <c r="L24" s="25">
        <v>0</v>
      </c>
      <c r="M24" s="25">
        <v>0</v>
      </c>
      <c r="N24" s="25">
        <f t="shared" ref="N24:N37" si="5">SUM(B24:M24)</f>
        <v>39425935.32</v>
      </c>
    </row>
    <row r="25" spans="1:14" x14ac:dyDescent="0.25">
      <c r="A25" s="12" t="s">
        <v>36</v>
      </c>
      <c r="B25" s="25">
        <v>268863</v>
      </c>
      <c r="C25" s="25">
        <v>0</v>
      </c>
      <c r="D25" s="25">
        <v>0</v>
      </c>
      <c r="E25" s="25">
        <v>11000</v>
      </c>
      <c r="F25" s="25">
        <v>12780</v>
      </c>
      <c r="G25" s="25">
        <v>289424.5</v>
      </c>
      <c r="H25" s="25">
        <v>706271.3</v>
      </c>
      <c r="I25" s="25">
        <v>425333.6</v>
      </c>
      <c r="J25" s="25">
        <v>0</v>
      </c>
      <c r="K25" s="25">
        <v>0</v>
      </c>
      <c r="L25" s="25">
        <v>0</v>
      </c>
      <c r="M25" s="25">
        <v>0</v>
      </c>
      <c r="N25" s="25">
        <f t="shared" si="5"/>
        <v>1713672.4</v>
      </c>
    </row>
    <row r="26" spans="1:14" hidden="1" x14ac:dyDescent="0.25">
      <c r="A26" s="12" t="s">
        <v>37</v>
      </c>
      <c r="B26" s="25">
        <v>0</v>
      </c>
      <c r="C26" s="25">
        <v>0</v>
      </c>
      <c r="D26" s="25">
        <v>0</v>
      </c>
      <c r="E26" s="25">
        <v>0</v>
      </c>
      <c r="F26" s="25">
        <v>0</v>
      </c>
      <c r="G26" s="25">
        <v>0</v>
      </c>
      <c r="H26" s="25"/>
      <c r="I26" s="25">
        <v>0</v>
      </c>
      <c r="J26" s="25">
        <v>0</v>
      </c>
      <c r="K26" s="25">
        <v>0</v>
      </c>
      <c r="L26" s="25">
        <v>0</v>
      </c>
      <c r="M26" s="25">
        <v>0</v>
      </c>
      <c r="N26" s="25">
        <f t="shared" si="5"/>
        <v>0</v>
      </c>
    </row>
    <row r="27" spans="1:14" hidden="1" x14ac:dyDescent="0.25">
      <c r="A27" s="12" t="s">
        <v>38</v>
      </c>
      <c r="B27" s="25">
        <v>0</v>
      </c>
      <c r="C27" s="25">
        <v>0</v>
      </c>
      <c r="D27" s="25">
        <v>0</v>
      </c>
      <c r="E27" s="25">
        <v>0</v>
      </c>
      <c r="F27" s="25">
        <v>0</v>
      </c>
      <c r="G27" s="25">
        <v>0</v>
      </c>
      <c r="H27" s="25"/>
      <c r="I27" s="25">
        <v>0</v>
      </c>
      <c r="J27" s="25">
        <v>0</v>
      </c>
      <c r="K27" s="25">
        <v>0</v>
      </c>
      <c r="L27" s="25">
        <v>0</v>
      </c>
      <c r="M27" s="25">
        <v>0</v>
      </c>
      <c r="N27" s="25">
        <f t="shared" si="5"/>
        <v>0</v>
      </c>
    </row>
    <row r="28" spans="1:14" hidden="1" x14ac:dyDescent="0.25">
      <c r="A28" s="12" t="s">
        <v>39</v>
      </c>
      <c r="B28" s="25"/>
      <c r="C28" s="25">
        <v>0</v>
      </c>
      <c r="D28" s="25">
        <v>0</v>
      </c>
      <c r="E28" s="25">
        <v>0</v>
      </c>
      <c r="F28" s="25">
        <v>0</v>
      </c>
      <c r="G28" s="25">
        <v>0</v>
      </c>
      <c r="H28" s="25"/>
      <c r="I28" s="25">
        <v>0</v>
      </c>
      <c r="J28" s="25">
        <v>0</v>
      </c>
      <c r="K28" s="25">
        <v>0</v>
      </c>
      <c r="L28" s="25">
        <v>0</v>
      </c>
      <c r="M28" s="25">
        <v>0</v>
      </c>
      <c r="N28" s="25">
        <f t="shared" si="5"/>
        <v>0</v>
      </c>
    </row>
    <row r="29" spans="1:14" hidden="1" x14ac:dyDescent="0.25">
      <c r="A29" s="12" t="s">
        <v>40</v>
      </c>
      <c r="B29" s="25"/>
      <c r="C29" s="25">
        <v>0</v>
      </c>
      <c r="D29" s="25">
        <v>0</v>
      </c>
      <c r="E29" s="25">
        <v>0</v>
      </c>
      <c r="F29" s="25">
        <v>0</v>
      </c>
      <c r="G29" s="25">
        <v>0</v>
      </c>
      <c r="H29" s="25"/>
      <c r="I29" s="25">
        <v>0</v>
      </c>
      <c r="J29" s="25">
        <v>0</v>
      </c>
      <c r="K29" s="25">
        <v>0</v>
      </c>
      <c r="L29" s="25">
        <v>0</v>
      </c>
      <c r="M29" s="25">
        <v>0</v>
      </c>
      <c r="N29" s="25">
        <f t="shared" si="5"/>
        <v>0</v>
      </c>
    </row>
    <row r="30" spans="1:14" hidden="1" x14ac:dyDescent="0.25">
      <c r="A30" s="12" t="s">
        <v>41</v>
      </c>
      <c r="B30" s="25"/>
      <c r="C30" s="25">
        <v>0</v>
      </c>
      <c r="D30" s="25">
        <v>0</v>
      </c>
      <c r="E30" s="25">
        <v>0</v>
      </c>
      <c r="F30" s="25">
        <v>0</v>
      </c>
      <c r="G30" s="25">
        <v>0</v>
      </c>
      <c r="H30" s="25"/>
      <c r="I30" s="25">
        <v>0</v>
      </c>
      <c r="J30" s="25">
        <v>0</v>
      </c>
      <c r="K30" s="25">
        <v>0</v>
      </c>
      <c r="L30" s="25">
        <v>0</v>
      </c>
      <c r="M30" s="25">
        <v>0</v>
      </c>
      <c r="N30" s="25">
        <f t="shared" si="5"/>
        <v>0</v>
      </c>
    </row>
    <row r="31" spans="1:14" ht="31.5" hidden="1" x14ac:dyDescent="0.25">
      <c r="A31" s="12" t="s">
        <v>42</v>
      </c>
      <c r="B31" s="25"/>
      <c r="C31" s="25">
        <v>0</v>
      </c>
      <c r="D31" s="25">
        <v>0</v>
      </c>
      <c r="E31" s="25">
        <v>0</v>
      </c>
      <c r="F31" s="25">
        <v>0</v>
      </c>
      <c r="G31" s="25">
        <v>0</v>
      </c>
      <c r="H31" s="25"/>
      <c r="I31" s="25">
        <v>0</v>
      </c>
      <c r="J31" s="25">
        <v>0</v>
      </c>
      <c r="K31" s="25">
        <v>0</v>
      </c>
      <c r="L31" s="25">
        <v>0</v>
      </c>
      <c r="M31" s="25">
        <v>0</v>
      </c>
      <c r="N31" s="25">
        <f t="shared" si="5"/>
        <v>0</v>
      </c>
    </row>
    <row r="32" spans="1:14" x14ac:dyDescent="0.25">
      <c r="A32" s="12" t="s">
        <v>95</v>
      </c>
      <c r="B32" s="25">
        <v>0</v>
      </c>
      <c r="C32" s="25">
        <v>0</v>
      </c>
      <c r="D32" s="25"/>
      <c r="E32" s="25">
        <v>68665.320000000007</v>
      </c>
      <c r="F32" s="25">
        <v>13470</v>
      </c>
      <c r="G32" s="25"/>
      <c r="H32" s="25"/>
      <c r="I32" s="25"/>
      <c r="J32" s="25"/>
      <c r="K32" s="25"/>
      <c r="L32" s="25"/>
      <c r="M32" s="25"/>
      <c r="N32" s="25">
        <f t="shared" si="5"/>
        <v>82135.320000000007</v>
      </c>
    </row>
    <row r="33" spans="1:14" x14ac:dyDescent="0.25">
      <c r="A33" s="12" t="s">
        <v>104</v>
      </c>
      <c r="B33" s="25">
        <v>0</v>
      </c>
      <c r="C33" s="25">
        <v>0</v>
      </c>
      <c r="D33" s="25">
        <v>0</v>
      </c>
      <c r="E33" s="25">
        <v>5531.42</v>
      </c>
      <c r="F33" s="25">
        <v>0</v>
      </c>
      <c r="G33" s="25"/>
      <c r="H33" s="25"/>
      <c r="I33" s="25">
        <v>465000</v>
      </c>
      <c r="J33" s="25"/>
      <c r="K33" s="25"/>
      <c r="L33" s="25"/>
      <c r="M33" s="25"/>
      <c r="N33" s="25">
        <f t="shared" si="5"/>
        <v>470531.42</v>
      </c>
    </row>
    <row r="34" spans="1:14" x14ac:dyDescent="0.25">
      <c r="A34" s="12" t="s">
        <v>96</v>
      </c>
      <c r="B34" s="25">
        <v>0</v>
      </c>
      <c r="C34" s="25">
        <v>61360</v>
      </c>
      <c r="D34" s="25">
        <v>28023.77</v>
      </c>
      <c r="E34" s="25">
        <v>126228.87</v>
      </c>
      <c r="F34" s="25">
        <v>36373.370000000003</v>
      </c>
      <c r="G34" s="25"/>
      <c r="H34" s="25">
        <v>212261.38</v>
      </c>
      <c r="I34" s="25">
        <v>447477.34</v>
      </c>
      <c r="J34" s="25"/>
      <c r="K34" s="25"/>
      <c r="L34" s="25"/>
      <c r="M34" s="25"/>
      <c r="N34" s="25">
        <f t="shared" si="5"/>
        <v>911724.73</v>
      </c>
    </row>
    <row r="35" spans="1:14" x14ac:dyDescent="0.25">
      <c r="A35" s="12" t="s">
        <v>97</v>
      </c>
      <c r="B35" s="25">
        <v>0</v>
      </c>
      <c r="C35" s="25">
        <v>0</v>
      </c>
      <c r="D35" s="25">
        <v>73300.14</v>
      </c>
      <c r="E35" s="25">
        <v>20362.169999999998</v>
      </c>
      <c r="F35" s="25">
        <v>377531.66</v>
      </c>
      <c r="G35" s="25"/>
      <c r="H35" s="25"/>
      <c r="I35" s="25">
        <v>147500</v>
      </c>
      <c r="J35" s="25"/>
      <c r="K35" s="25"/>
      <c r="L35" s="25"/>
      <c r="M35" s="25"/>
      <c r="N35" s="25">
        <f t="shared" si="5"/>
        <v>618693.97</v>
      </c>
    </row>
    <row r="36" spans="1:14" x14ac:dyDescent="0.25">
      <c r="A36" s="12" t="s">
        <v>98</v>
      </c>
      <c r="B36" s="25">
        <v>0</v>
      </c>
      <c r="C36" s="25">
        <v>0</v>
      </c>
      <c r="D36" s="25"/>
      <c r="E36" s="25">
        <v>59250.76</v>
      </c>
      <c r="F36" s="25">
        <v>5642956.1900000004</v>
      </c>
      <c r="G36" s="25">
        <v>557113.4</v>
      </c>
      <c r="H36" s="25">
        <v>7205000</v>
      </c>
      <c r="I36" s="25">
        <v>1377.65</v>
      </c>
      <c r="J36" s="25"/>
      <c r="K36" s="25"/>
      <c r="L36" s="25"/>
      <c r="M36" s="25"/>
      <c r="N36" s="25">
        <f t="shared" si="5"/>
        <v>13465698.000000002</v>
      </c>
    </row>
    <row r="37" spans="1:14" x14ac:dyDescent="0.25">
      <c r="A37" s="12" t="s">
        <v>43</v>
      </c>
      <c r="B37" s="25">
        <v>2307718.92</v>
      </c>
      <c r="C37" s="25">
        <v>5664</v>
      </c>
      <c r="D37" s="25">
        <v>686692.36</v>
      </c>
      <c r="E37" s="25">
        <v>717488.61</v>
      </c>
      <c r="F37" s="25">
        <v>3165287.5</v>
      </c>
      <c r="G37" s="25">
        <v>5152971</v>
      </c>
      <c r="H37" s="25">
        <v>2095165.53</v>
      </c>
      <c r="I37" s="25">
        <v>9113190.7799999993</v>
      </c>
      <c r="J37" s="25">
        <v>0</v>
      </c>
      <c r="K37" s="25">
        <v>0</v>
      </c>
      <c r="L37" s="25">
        <v>0</v>
      </c>
      <c r="M37" s="25">
        <v>0</v>
      </c>
      <c r="N37" s="25">
        <f t="shared" si="5"/>
        <v>23244178.699999999</v>
      </c>
    </row>
    <row r="38" spans="1:14" x14ac:dyDescent="0.25">
      <c r="A38" s="10" t="s">
        <v>44</v>
      </c>
      <c r="B38" s="26">
        <f t="shared" ref="B38:N38" si="6">+SUM(B39:B46)</f>
        <v>335197.84999999998</v>
      </c>
      <c r="C38" s="26">
        <f t="shared" si="6"/>
        <v>0</v>
      </c>
      <c r="D38" s="26">
        <f t="shared" si="6"/>
        <v>0</v>
      </c>
      <c r="E38" s="26">
        <f t="shared" si="6"/>
        <v>0</v>
      </c>
      <c r="F38" s="26">
        <f t="shared" si="6"/>
        <v>1390227.56</v>
      </c>
      <c r="G38" s="26">
        <f t="shared" si="6"/>
        <v>2600048.1800000002</v>
      </c>
      <c r="H38" s="26">
        <f t="shared" si="6"/>
        <v>0</v>
      </c>
      <c r="I38" s="26">
        <f t="shared" si="6"/>
        <v>3823000</v>
      </c>
      <c r="J38" s="26">
        <f t="shared" si="6"/>
        <v>0</v>
      </c>
      <c r="K38" s="26">
        <f t="shared" si="6"/>
        <v>0</v>
      </c>
      <c r="L38" s="26">
        <f t="shared" si="6"/>
        <v>0</v>
      </c>
      <c r="M38" s="26">
        <f t="shared" si="6"/>
        <v>0</v>
      </c>
      <c r="N38" s="26">
        <f t="shared" si="6"/>
        <v>8148473.5899999999</v>
      </c>
    </row>
    <row r="39" spans="1:14" x14ac:dyDescent="0.25">
      <c r="A39" s="12" t="s">
        <v>45</v>
      </c>
      <c r="B39" s="25">
        <v>335197.84999999998</v>
      </c>
      <c r="C39" s="25">
        <v>0</v>
      </c>
      <c r="D39" s="25">
        <v>0</v>
      </c>
      <c r="E39" s="25">
        <v>0</v>
      </c>
      <c r="F39" s="25">
        <v>1390227.56</v>
      </c>
      <c r="G39" s="25">
        <v>2600048.1800000002</v>
      </c>
      <c r="H39" s="25"/>
      <c r="I39" s="25">
        <v>3823000</v>
      </c>
      <c r="J39" s="25">
        <v>0</v>
      </c>
      <c r="K39" s="25">
        <v>0</v>
      </c>
      <c r="L39" s="25">
        <v>0</v>
      </c>
      <c r="M39" s="25">
        <v>0</v>
      </c>
      <c r="N39" s="25">
        <f t="shared" ref="N39:N46" si="7">SUM(B39:M39)</f>
        <v>8148473.5899999999</v>
      </c>
    </row>
    <row r="40" spans="1:14" hidden="1" x14ac:dyDescent="0.25">
      <c r="A40" s="12" t="s">
        <v>46</v>
      </c>
      <c r="B40" s="25"/>
      <c r="C40" s="25">
        <v>0</v>
      </c>
      <c r="D40" s="25">
        <v>0</v>
      </c>
      <c r="E40" s="25">
        <v>0</v>
      </c>
      <c r="F40" s="25">
        <v>0</v>
      </c>
      <c r="G40" s="25">
        <v>0</v>
      </c>
      <c r="H40" s="25">
        <v>0</v>
      </c>
      <c r="I40" s="25">
        <v>0</v>
      </c>
      <c r="J40" s="25">
        <v>0</v>
      </c>
      <c r="K40" s="25">
        <v>0</v>
      </c>
      <c r="L40" s="25">
        <v>0</v>
      </c>
      <c r="M40" s="25">
        <v>0</v>
      </c>
      <c r="N40" s="25">
        <f t="shared" si="7"/>
        <v>0</v>
      </c>
    </row>
    <row r="41" spans="1:14" hidden="1" x14ac:dyDescent="0.25">
      <c r="A41" s="12" t="s">
        <v>47</v>
      </c>
      <c r="B41" s="25">
        <v>0</v>
      </c>
      <c r="C41" s="25">
        <v>0</v>
      </c>
      <c r="D41" s="25">
        <v>0</v>
      </c>
      <c r="E41" s="25">
        <v>0</v>
      </c>
      <c r="F41" s="25">
        <v>0</v>
      </c>
      <c r="G41" s="25">
        <v>0</v>
      </c>
      <c r="H41" s="25">
        <v>0</v>
      </c>
      <c r="I41" s="25">
        <v>0</v>
      </c>
      <c r="J41" s="25">
        <v>0</v>
      </c>
      <c r="K41" s="25">
        <v>0</v>
      </c>
      <c r="L41" s="25">
        <v>0</v>
      </c>
      <c r="M41" s="25">
        <v>0</v>
      </c>
      <c r="N41" s="25">
        <f t="shared" si="7"/>
        <v>0</v>
      </c>
    </row>
    <row r="42" spans="1:14" ht="31.5" hidden="1" x14ac:dyDescent="0.25">
      <c r="A42" s="12" t="s">
        <v>48</v>
      </c>
      <c r="B42" s="25"/>
      <c r="C42" s="25">
        <v>0</v>
      </c>
      <c r="D42" s="25">
        <v>0</v>
      </c>
      <c r="E42" s="25">
        <v>0</v>
      </c>
      <c r="F42" s="25">
        <v>0</v>
      </c>
      <c r="G42" s="25">
        <v>0</v>
      </c>
      <c r="H42" s="25">
        <v>0</v>
      </c>
      <c r="I42" s="25">
        <v>0</v>
      </c>
      <c r="J42" s="25">
        <v>0</v>
      </c>
      <c r="K42" s="25">
        <v>0</v>
      </c>
      <c r="L42" s="25">
        <v>0</v>
      </c>
      <c r="M42" s="25">
        <v>0</v>
      </c>
      <c r="N42" s="25">
        <f t="shared" si="7"/>
        <v>0</v>
      </c>
    </row>
    <row r="43" spans="1:14" ht="31.5" hidden="1" x14ac:dyDescent="0.25">
      <c r="A43" s="12" t="s">
        <v>49</v>
      </c>
      <c r="B43" s="25"/>
      <c r="C43" s="25">
        <v>0</v>
      </c>
      <c r="D43" s="25">
        <v>0</v>
      </c>
      <c r="E43" s="25">
        <v>0</v>
      </c>
      <c r="F43" s="25">
        <v>0</v>
      </c>
      <c r="G43" s="25">
        <v>0</v>
      </c>
      <c r="H43" s="25">
        <v>0</v>
      </c>
      <c r="I43" s="25">
        <v>0</v>
      </c>
      <c r="J43" s="25">
        <v>0</v>
      </c>
      <c r="K43" s="25">
        <v>0</v>
      </c>
      <c r="L43" s="25">
        <v>0</v>
      </c>
      <c r="M43" s="25">
        <v>0</v>
      </c>
      <c r="N43" s="25">
        <f t="shared" si="7"/>
        <v>0</v>
      </c>
    </row>
    <row r="44" spans="1:14" hidden="1" x14ac:dyDescent="0.25">
      <c r="A44" s="12" t="s">
        <v>50</v>
      </c>
      <c r="B44" s="25"/>
      <c r="C44" s="25">
        <v>0</v>
      </c>
      <c r="D44" s="25">
        <v>0</v>
      </c>
      <c r="E44" s="25">
        <v>0</v>
      </c>
      <c r="F44" s="25">
        <v>0</v>
      </c>
      <c r="G44" s="25">
        <v>0</v>
      </c>
      <c r="H44" s="25">
        <v>0</v>
      </c>
      <c r="I44" s="25">
        <v>0</v>
      </c>
      <c r="J44" s="25">
        <v>0</v>
      </c>
      <c r="K44" s="25">
        <v>0</v>
      </c>
      <c r="L44" s="25">
        <v>0</v>
      </c>
      <c r="M44" s="25">
        <v>0</v>
      </c>
      <c r="N44" s="25">
        <f t="shared" si="7"/>
        <v>0</v>
      </c>
    </row>
    <row r="45" spans="1:14" hidden="1" x14ac:dyDescent="0.25">
      <c r="A45" s="12" t="s">
        <v>51</v>
      </c>
      <c r="B45" s="25"/>
      <c r="C45" s="25">
        <v>0</v>
      </c>
      <c r="D45" s="25">
        <v>0</v>
      </c>
      <c r="E45" s="25">
        <v>0</v>
      </c>
      <c r="F45" s="25">
        <v>0</v>
      </c>
      <c r="G45" s="25">
        <v>0</v>
      </c>
      <c r="H45" s="25">
        <v>0</v>
      </c>
      <c r="I45" s="25">
        <v>0</v>
      </c>
      <c r="J45" s="25">
        <v>0</v>
      </c>
      <c r="K45" s="25">
        <v>0</v>
      </c>
      <c r="L45" s="25">
        <v>0</v>
      </c>
      <c r="M45" s="25">
        <v>0</v>
      </c>
      <c r="N45" s="25">
        <f t="shared" si="7"/>
        <v>0</v>
      </c>
    </row>
    <row r="46" spans="1:14" hidden="1" x14ac:dyDescent="0.25">
      <c r="A46" s="12" t="s">
        <v>52</v>
      </c>
      <c r="B46" s="25"/>
      <c r="C46" s="25">
        <v>0</v>
      </c>
      <c r="D46" s="25">
        <v>0</v>
      </c>
      <c r="E46" s="25">
        <v>0</v>
      </c>
      <c r="F46" s="25">
        <v>0</v>
      </c>
      <c r="G46" s="25">
        <v>0</v>
      </c>
      <c r="H46" s="25">
        <v>0</v>
      </c>
      <c r="I46" s="25">
        <v>0</v>
      </c>
      <c r="J46" s="25">
        <v>0</v>
      </c>
      <c r="K46" s="25">
        <v>0</v>
      </c>
      <c r="L46" s="25">
        <v>0</v>
      </c>
      <c r="M46" s="25">
        <v>0</v>
      </c>
      <c r="N46" s="25">
        <f t="shared" si="7"/>
        <v>0</v>
      </c>
    </row>
    <row r="47" spans="1:14" hidden="1" x14ac:dyDescent="0.25">
      <c r="A47" s="10" t="s">
        <v>53</v>
      </c>
      <c r="B47" s="26">
        <f t="shared" ref="B47:N47" si="8">SUM(B48:B53)</f>
        <v>0</v>
      </c>
      <c r="C47" s="26">
        <f t="shared" si="8"/>
        <v>0</v>
      </c>
      <c r="D47" s="26">
        <f t="shared" si="8"/>
        <v>0</v>
      </c>
      <c r="E47" s="26">
        <f t="shared" si="8"/>
        <v>0</v>
      </c>
      <c r="F47" s="26">
        <f t="shared" si="8"/>
        <v>0</v>
      </c>
      <c r="G47" s="26">
        <f t="shared" si="8"/>
        <v>0</v>
      </c>
      <c r="H47" s="26">
        <f>+'[1]Presupuesto Aprobado-Ejec '!J45</f>
        <v>0</v>
      </c>
      <c r="I47" s="26">
        <f t="shared" ref="I47" si="9">SUM(I48:I53)</f>
        <v>0</v>
      </c>
      <c r="J47" s="26">
        <v>0</v>
      </c>
      <c r="K47" s="26">
        <f t="shared" si="8"/>
        <v>0</v>
      </c>
      <c r="L47" s="26">
        <v>0</v>
      </c>
      <c r="M47" s="26">
        <v>0</v>
      </c>
      <c r="N47" s="26">
        <f t="shared" si="8"/>
        <v>0</v>
      </c>
    </row>
    <row r="48" spans="1:14" hidden="1" x14ac:dyDescent="0.25">
      <c r="A48" s="12" t="s">
        <v>54</v>
      </c>
      <c r="B48" s="25"/>
      <c r="C48" s="25"/>
      <c r="D48" s="25"/>
      <c r="E48" s="25"/>
      <c r="F48" s="25"/>
      <c r="G48" s="25"/>
      <c r="H48" s="25">
        <f>+'[1]Presupuesto Aprobado-Ejec '!J46</f>
        <v>0</v>
      </c>
      <c r="I48" s="25"/>
      <c r="J48" s="27"/>
      <c r="K48" s="25"/>
      <c r="L48" s="25"/>
      <c r="M48" s="25"/>
      <c r="N48" s="25">
        <f t="shared" ref="N48:N53" si="10">SUM(B48:M48)</f>
        <v>0</v>
      </c>
    </row>
    <row r="49" spans="1:14" hidden="1" x14ac:dyDescent="0.25">
      <c r="A49" s="12" t="s">
        <v>55</v>
      </c>
      <c r="B49" s="25"/>
      <c r="C49" s="25"/>
      <c r="D49" s="25"/>
      <c r="E49" s="25"/>
      <c r="F49" s="25"/>
      <c r="G49" s="25"/>
      <c r="H49" s="25">
        <f>+'[1]Presupuesto Aprobado-Ejec '!J47</f>
        <v>0</v>
      </c>
      <c r="I49" s="25"/>
      <c r="J49" s="27"/>
      <c r="K49" s="25"/>
      <c r="L49" s="25"/>
      <c r="M49" s="25"/>
      <c r="N49" s="25">
        <f t="shared" si="10"/>
        <v>0</v>
      </c>
    </row>
    <row r="50" spans="1:14" hidden="1" x14ac:dyDescent="0.25">
      <c r="A50" s="12" t="s">
        <v>56</v>
      </c>
      <c r="B50" s="25"/>
      <c r="C50" s="25"/>
      <c r="D50" s="25"/>
      <c r="E50" s="25"/>
      <c r="F50" s="25"/>
      <c r="G50" s="25"/>
      <c r="H50" s="25">
        <f>+'[1]Presupuesto Aprobado-Ejec '!J48</f>
        <v>0</v>
      </c>
      <c r="I50" s="25"/>
      <c r="J50" s="27"/>
      <c r="K50" s="25"/>
      <c r="L50" s="25"/>
      <c r="M50" s="25"/>
      <c r="N50" s="25">
        <f t="shared" si="10"/>
        <v>0</v>
      </c>
    </row>
    <row r="51" spans="1:14" ht="31.5" hidden="1" x14ac:dyDescent="0.25">
      <c r="A51" s="12" t="s">
        <v>57</v>
      </c>
      <c r="B51" s="25"/>
      <c r="C51" s="25"/>
      <c r="D51" s="25"/>
      <c r="E51" s="25"/>
      <c r="F51" s="25"/>
      <c r="G51" s="25"/>
      <c r="H51" s="25">
        <f>+'[1]Presupuesto Aprobado-Ejec '!J49</f>
        <v>0</v>
      </c>
      <c r="I51" s="25"/>
      <c r="J51" s="27"/>
      <c r="K51" s="25"/>
      <c r="L51" s="25"/>
      <c r="M51" s="25"/>
      <c r="N51" s="25">
        <f t="shared" si="10"/>
        <v>0</v>
      </c>
    </row>
    <row r="52" spans="1:14" hidden="1" x14ac:dyDescent="0.25">
      <c r="A52" s="12" t="s">
        <v>58</v>
      </c>
      <c r="B52" s="25"/>
      <c r="C52" s="25"/>
      <c r="D52" s="25"/>
      <c r="E52" s="25"/>
      <c r="F52" s="25"/>
      <c r="G52" s="25"/>
      <c r="H52" s="25">
        <f>+'[1]Presupuesto Aprobado-Ejec '!J50</f>
        <v>0</v>
      </c>
      <c r="I52" s="25"/>
      <c r="J52" s="27"/>
      <c r="K52" s="25"/>
      <c r="L52" s="25"/>
      <c r="M52" s="25"/>
      <c r="N52" s="25">
        <f t="shared" si="10"/>
        <v>0</v>
      </c>
    </row>
    <row r="53" spans="1:14" hidden="1" x14ac:dyDescent="0.25">
      <c r="A53" s="12" t="s">
        <v>59</v>
      </c>
      <c r="B53" s="25"/>
      <c r="C53" s="25"/>
      <c r="D53" s="25"/>
      <c r="E53" s="25"/>
      <c r="F53" s="25"/>
      <c r="G53" s="25"/>
      <c r="H53" s="25">
        <f>+'[1]Presupuesto Aprobado-Ejec '!J51</f>
        <v>0</v>
      </c>
      <c r="I53" s="25"/>
      <c r="J53" s="27"/>
      <c r="K53" s="25"/>
      <c r="L53" s="25"/>
      <c r="M53" s="25"/>
      <c r="N53" s="25">
        <f t="shared" si="10"/>
        <v>0</v>
      </c>
    </row>
    <row r="54" spans="1:14" x14ac:dyDescent="0.25">
      <c r="A54" s="10" t="s">
        <v>60</v>
      </c>
      <c r="B54" s="26">
        <f t="shared" ref="B54:M54" si="11">+SUM(B55:B63)</f>
        <v>0</v>
      </c>
      <c r="C54" s="26">
        <f>+C64+C67+C68</f>
        <v>4428280.2</v>
      </c>
      <c r="D54" s="26">
        <f>+D65</f>
        <v>430464</v>
      </c>
      <c r="E54" s="26">
        <f>+E67</f>
        <v>236799.99</v>
      </c>
      <c r="F54" s="26">
        <f>+F68</f>
        <v>5112931.03</v>
      </c>
      <c r="G54" s="26">
        <f>+G65+G64</f>
        <v>3271786.4699999997</v>
      </c>
      <c r="H54" s="26">
        <f>+H64+H65+H67+H68</f>
        <v>4026059.46</v>
      </c>
      <c r="I54" s="26">
        <f>+I69+I68+I66+I65+I64</f>
        <v>2014882.4899999998</v>
      </c>
      <c r="J54" s="26">
        <f t="shared" si="11"/>
        <v>0</v>
      </c>
      <c r="K54" s="26">
        <f t="shared" si="11"/>
        <v>0</v>
      </c>
      <c r="L54" s="26">
        <f t="shared" si="11"/>
        <v>0</v>
      </c>
      <c r="M54" s="26">
        <f t="shared" si="11"/>
        <v>0</v>
      </c>
      <c r="N54" s="26">
        <f>+C54+D54+E54+F54+G54+H54+I54</f>
        <v>19521203.640000001</v>
      </c>
    </row>
    <row r="55" spans="1:14" hidden="1" x14ac:dyDescent="0.25">
      <c r="A55" s="12" t="s">
        <v>61</v>
      </c>
      <c r="B55" s="25"/>
      <c r="C55" s="25">
        <v>0</v>
      </c>
      <c r="D55" s="25">
        <v>0</v>
      </c>
      <c r="E55" s="25">
        <v>0</v>
      </c>
      <c r="F55" s="25">
        <v>0</v>
      </c>
      <c r="G55" s="25">
        <v>0</v>
      </c>
      <c r="H55" s="25">
        <v>0</v>
      </c>
      <c r="I55" s="25">
        <v>0</v>
      </c>
      <c r="J55" s="25">
        <v>0</v>
      </c>
      <c r="K55" s="25">
        <v>0</v>
      </c>
      <c r="L55" s="25">
        <v>0</v>
      </c>
      <c r="M55" s="25">
        <v>0</v>
      </c>
      <c r="N55" s="25">
        <f t="shared" ref="N55:N63" si="12">SUM(B55:M55)</f>
        <v>0</v>
      </c>
    </row>
    <row r="56" spans="1:14" hidden="1" x14ac:dyDescent="0.25">
      <c r="A56" s="12" t="s">
        <v>62</v>
      </c>
      <c r="B56" s="25">
        <v>0</v>
      </c>
      <c r="C56" s="25">
        <v>0</v>
      </c>
      <c r="D56" s="25">
        <v>0</v>
      </c>
      <c r="E56" s="25">
        <v>0</v>
      </c>
      <c r="F56" s="25">
        <v>0</v>
      </c>
      <c r="G56" s="25">
        <v>0</v>
      </c>
      <c r="H56" s="25">
        <v>0</v>
      </c>
      <c r="I56" s="25">
        <v>0</v>
      </c>
      <c r="J56" s="25">
        <v>0</v>
      </c>
      <c r="K56" s="25">
        <v>0</v>
      </c>
      <c r="L56" s="25">
        <v>0</v>
      </c>
      <c r="M56" s="25">
        <v>0</v>
      </c>
      <c r="N56" s="25">
        <f t="shared" si="12"/>
        <v>0</v>
      </c>
    </row>
    <row r="57" spans="1:14" hidden="1" x14ac:dyDescent="0.25">
      <c r="A57" s="12" t="s">
        <v>63</v>
      </c>
      <c r="B57" s="25">
        <v>0</v>
      </c>
      <c r="C57" s="25">
        <v>0</v>
      </c>
      <c r="D57" s="25">
        <v>0</v>
      </c>
      <c r="E57" s="25">
        <v>0</v>
      </c>
      <c r="F57" s="25">
        <v>0</v>
      </c>
      <c r="G57" s="25">
        <v>0</v>
      </c>
      <c r="H57" s="25">
        <v>0</v>
      </c>
      <c r="I57" s="25">
        <v>0</v>
      </c>
      <c r="J57" s="25">
        <v>0</v>
      </c>
      <c r="K57" s="25">
        <v>0</v>
      </c>
      <c r="L57" s="25">
        <v>0</v>
      </c>
      <c r="M57" s="25">
        <v>0</v>
      </c>
      <c r="N57" s="25">
        <f t="shared" si="12"/>
        <v>0</v>
      </c>
    </row>
    <row r="58" spans="1:14" hidden="1" x14ac:dyDescent="0.25">
      <c r="A58" s="12" t="s">
        <v>64</v>
      </c>
      <c r="B58" s="25">
        <v>0</v>
      </c>
      <c r="C58" s="25">
        <v>0</v>
      </c>
      <c r="D58" s="25">
        <v>0</v>
      </c>
      <c r="E58" s="25">
        <v>0</v>
      </c>
      <c r="F58" s="25">
        <v>0</v>
      </c>
      <c r="G58" s="25">
        <v>0</v>
      </c>
      <c r="H58" s="25">
        <v>0</v>
      </c>
      <c r="I58" s="25">
        <v>0</v>
      </c>
      <c r="J58" s="25">
        <v>0</v>
      </c>
      <c r="K58" s="25">
        <v>0</v>
      </c>
      <c r="L58" s="25">
        <v>0</v>
      </c>
      <c r="M58" s="25">
        <v>0</v>
      </c>
      <c r="N58" s="25">
        <f t="shared" si="12"/>
        <v>0</v>
      </c>
    </row>
    <row r="59" spans="1:14" hidden="1" x14ac:dyDescent="0.25">
      <c r="A59" s="12" t="s">
        <v>65</v>
      </c>
      <c r="B59" s="25">
        <v>0</v>
      </c>
      <c r="C59" s="25">
        <v>0</v>
      </c>
      <c r="D59" s="25">
        <v>0</v>
      </c>
      <c r="E59" s="25">
        <v>0</v>
      </c>
      <c r="F59" s="25">
        <v>0</v>
      </c>
      <c r="G59" s="25">
        <v>0</v>
      </c>
      <c r="H59" s="25">
        <v>0</v>
      </c>
      <c r="I59" s="25">
        <v>0</v>
      </c>
      <c r="J59" s="25">
        <v>0</v>
      </c>
      <c r="K59" s="25">
        <v>0</v>
      </c>
      <c r="L59" s="25">
        <v>0</v>
      </c>
      <c r="M59" s="25">
        <v>0</v>
      </c>
      <c r="N59" s="25">
        <f t="shared" si="12"/>
        <v>0</v>
      </c>
    </row>
    <row r="60" spans="1:14" hidden="1" x14ac:dyDescent="0.25">
      <c r="A60" s="12" t="s">
        <v>66</v>
      </c>
      <c r="B60" s="25"/>
      <c r="C60" s="25">
        <v>0</v>
      </c>
      <c r="D60" s="25">
        <v>0</v>
      </c>
      <c r="E60" s="25">
        <v>0</v>
      </c>
      <c r="F60" s="25">
        <v>0</v>
      </c>
      <c r="G60" s="25">
        <v>0</v>
      </c>
      <c r="H60" s="25">
        <v>0</v>
      </c>
      <c r="I60" s="25">
        <v>0</v>
      </c>
      <c r="J60" s="25">
        <v>0</v>
      </c>
      <c r="K60" s="25">
        <v>0</v>
      </c>
      <c r="L60" s="25">
        <v>0</v>
      </c>
      <c r="M60" s="25">
        <v>0</v>
      </c>
      <c r="N60" s="25">
        <f t="shared" si="12"/>
        <v>0</v>
      </c>
    </row>
    <row r="61" spans="1:14" hidden="1" x14ac:dyDescent="0.25">
      <c r="A61" s="12" t="s">
        <v>67</v>
      </c>
      <c r="B61" s="25"/>
      <c r="C61" s="25">
        <v>0</v>
      </c>
      <c r="D61" s="25">
        <v>0</v>
      </c>
      <c r="E61" s="25">
        <v>0</v>
      </c>
      <c r="F61" s="25">
        <v>0</v>
      </c>
      <c r="G61" s="25">
        <v>0</v>
      </c>
      <c r="H61" s="25">
        <v>0</v>
      </c>
      <c r="I61" s="25">
        <v>0</v>
      </c>
      <c r="J61" s="25">
        <v>0</v>
      </c>
      <c r="K61" s="25">
        <v>0</v>
      </c>
      <c r="L61" s="25">
        <v>0</v>
      </c>
      <c r="M61" s="25">
        <v>0</v>
      </c>
      <c r="N61" s="25">
        <f t="shared" si="12"/>
        <v>0</v>
      </c>
    </row>
    <row r="62" spans="1:14" hidden="1" x14ac:dyDescent="0.25">
      <c r="A62" s="12" t="s">
        <v>68</v>
      </c>
      <c r="B62" s="25"/>
      <c r="C62" s="25">
        <v>0</v>
      </c>
      <c r="D62" s="25">
        <v>0</v>
      </c>
      <c r="E62" s="25">
        <v>0</v>
      </c>
      <c r="F62" s="25">
        <v>0</v>
      </c>
      <c r="G62" s="25">
        <v>0</v>
      </c>
      <c r="H62" s="25">
        <v>0</v>
      </c>
      <c r="I62" s="25">
        <v>0</v>
      </c>
      <c r="J62" s="25">
        <v>0</v>
      </c>
      <c r="K62" s="25">
        <v>0</v>
      </c>
      <c r="L62" s="25">
        <v>0</v>
      </c>
      <c r="M62" s="25">
        <v>0</v>
      </c>
      <c r="N62" s="25">
        <f t="shared" si="12"/>
        <v>0</v>
      </c>
    </row>
    <row r="63" spans="1:14" hidden="1" x14ac:dyDescent="0.25">
      <c r="A63" s="12" t="s">
        <v>69</v>
      </c>
      <c r="B63" s="25"/>
      <c r="C63" s="25">
        <v>0</v>
      </c>
      <c r="D63" s="25">
        <v>0</v>
      </c>
      <c r="E63" s="25">
        <v>0</v>
      </c>
      <c r="F63" s="25">
        <v>0</v>
      </c>
      <c r="G63" s="25">
        <v>0</v>
      </c>
      <c r="H63" s="25">
        <v>0</v>
      </c>
      <c r="I63" s="25">
        <v>0</v>
      </c>
      <c r="J63" s="25">
        <v>0</v>
      </c>
      <c r="K63" s="25">
        <v>0</v>
      </c>
      <c r="L63" s="25">
        <v>0</v>
      </c>
      <c r="M63" s="25">
        <v>0</v>
      </c>
      <c r="N63" s="25">
        <f t="shared" si="12"/>
        <v>0</v>
      </c>
    </row>
    <row r="64" spans="1:14" x14ac:dyDescent="0.25">
      <c r="A64" s="12" t="s">
        <v>99</v>
      </c>
      <c r="B64" s="25">
        <v>0</v>
      </c>
      <c r="C64" s="25">
        <v>1093624</v>
      </c>
      <c r="D64" s="25"/>
      <c r="E64" s="25">
        <v>0</v>
      </c>
      <c r="F64" s="25">
        <v>0</v>
      </c>
      <c r="G64" s="25">
        <v>3023786.53</v>
      </c>
      <c r="H64" s="25">
        <v>289247.5</v>
      </c>
      <c r="I64" s="25">
        <v>830</v>
      </c>
      <c r="J64" s="25"/>
      <c r="K64" s="25"/>
      <c r="L64" s="25"/>
      <c r="M64" s="25"/>
      <c r="N64" s="25">
        <f>+C64+D64+E64+F64+G64+H64</f>
        <v>4406658.0299999993</v>
      </c>
    </row>
    <row r="65" spans="1:14" ht="31.5" x14ac:dyDescent="0.25">
      <c r="A65" s="12" t="s">
        <v>100</v>
      </c>
      <c r="B65" s="25">
        <v>0</v>
      </c>
      <c r="C65" s="25">
        <v>0</v>
      </c>
      <c r="D65" s="25">
        <v>430464</v>
      </c>
      <c r="E65" s="25"/>
      <c r="F65" s="25"/>
      <c r="G65" s="25">
        <v>247999.94</v>
      </c>
      <c r="H65" s="25">
        <v>224200</v>
      </c>
      <c r="I65" s="25">
        <v>472210.42</v>
      </c>
      <c r="J65" s="25"/>
      <c r="K65" s="25"/>
      <c r="L65" s="25"/>
      <c r="M65" s="25"/>
      <c r="N65" s="25">
        <f>+D65+G65+H65+I65</f>
        <v>1374874.3599999999</v>
      </c>
    </row>
    <row r="66" spans="1:14" x14ac:dyDescent="0.25">
      <c r="A66" s="12" t="s">
        <v>101</v>
      </c>
      <c r="B66" s="25">
        <v>0</v>
      </c>
      <c r="C66" s="25">
        <v>0</v>
      </c>
      <c r="D66" s="25"/>
      <c r="E66" s="25"/>
      <c r="F66" s="25"/>
      <c r="G66" s="25"/>
      <c r="H66" s="25"/>
      <c r="I66" s="25">
        <v>1051967.2</v>
      </c>
      <c r="J66" s="25"/>
      <c r="K66" s="25"/>
      <c r="L66" s="25"/>
      <c r="M66" s="25"/>
      <c r="N66" s="25">
        <f>+I66</f>
        <v>1051967.2</v>
      </c>
    </row>
    <row r="67" spans="1:14" x14ac:dyDescent="0.25">
      <c r="A67" s="12" t="s">
        <v>102</v>
      </c>
      <c r="B67" s="25">
        <v>0</v>
      </c>
      <c r="C67" s="25">
        <v>3298099.8</v>
      </c>
      <c r="D67" s="25">
        <v>0</v>
      </c>
      <c r="E67" s="25">
        <v>236799.99</v>
      </c>
      <c r="F67" s="25"/>
      <c r="G67" s="25"/>
      <c r="H67" s="25">
        <v>1850636.96</v>
      </c>
      <c r="I67" s="25"/>
      <c r="J67" s="25"/>
      <c r="K67" s="25"/>
      <c r="L67" s="25"/>
      <c r="M67" s="25"/>
      <c r="N67" s="25">
        <f t="shared" ref="N67" si="13">+B67+C67+D67+E67+F67+H67</f>
        <v>5385536.75</v>
      </c>
    </row>
    <row r="68" spans="1:14" x14ac:dyDescent="0.25">
      <c r="A68" s="12" t="s">
        <v>103</v>
      </c>
      <c r="B68" s="25">
        <v>0</v>
      </c>
      <c r="C68" s="25">
        <v>36556.400000000001</v>
      </c>
      <c r="D68" s="25"/>
      <c r="E68" s="25">
        <v>0</v>
      </c>
      <c r="F68" s="25">
        <v>5112931.03</v>
      </c>
      <c r="G68" s="25"/>
      <c r="H68" s="25">
        <v>1661975</v>
      </c>
      <c r="I68" s="25">
        <v>413764.87</v>
      </c>
      <c r="J68" s="25"/>
      <c r="K68" s="25"/>
      <c r="L68" s="25"/>
      <c r="M68" s="25"/>
      <c r="N68" s="25">
        <f>+C68+F68+H68+I68</f>
        <v>7225227.3000000007</v>
      </c>
    </row>
    <row r="69" spans="1:14" x14ac:dyDescent="0.25">
      <c r="A69" s="12" t="s">
        <v>105</v>
      </c>
      <c r="B69" s="25"/>
      <c r="C69" s="25"/>
      <c r="D69" s="25"/>
      <c r="E69" s="25"/>
      <c r="F69" s="25"/>
      <c r="G69" s="25"/>
      <c r="H69" s="25"/>
      <c r="I69" s="25">
        <v>76110</v>
      </c>
      <c r="J69" s="25"/>
      <c r="K69" s="25"/>
      <c r="L69" s="25"/>
      <c r="M69" s="25"/>
      <c r="N69" s="25">
        <f>+I69</f>
        <v>76110</v>
      </c>
    </row>
    <row r="70" spans="1:14" x14ac:dyDescent="0.25">
      <c r="A70" s="10" t="s">
        <v>70</v>
      </c>
      <c r="B70" s="26">
        <f t="shared" ref="B70:N70" si="14">SUM(B71:B74)</f>
        <v>1867898.25</v>
      </c>
      <c r="C70" s="26">
        <f t="shared" si="14"/>
        <v>11882284.77</v>
      </c>
      <c r="D70" s="26">
        <f t="shared" si="14"/>
        <v>0</v>
      </c>
      <c r="E70" s="26">
        <f t="shared" si="14"/>
        <v>11411939.35</v>
      </c>
      <c r="F70" s="26">
        <f t="shared" si="14"/>
        <v>817820.81</v>
      </c>
      <c r="G70" s="26">
        <f t="shared" si="14"/>
        <v>12169161.25</v>
      </c>
      <c r="H70" s="26">
        <f t="shared" si="14"/>
        <v>8216698.8399999999</v>
      </c>
      <c r="I70" s="26">
        <f t="shared" si="14"/>
        <v>7470624.5300000003</v>
      </c>
      <c r="J70" s="26">
        <f t="shared" si="14"/>
        <v>0</v>
      </c>
      <c r="K70" s="26">
        <f t="shared" si="14"/>
        <v>0</v>
      </c>
      <c r="L70" s="26">
        <f t="shared" si="14"/>
        <v>0</v>
      </c>
      <c r="M70" s="26">
        <f t="shared" si="14"/>
        <v>0</v>
      </c>
      <c r="N70" s="26">
        <f t="shared" si="14"/>
        <v>53836427.799999997</v>
      </c>
    </row>
    <row r="71" spans="1:14" x14ac:dyDescent="0.25">
      <c r="A71" s="12" t="s">
        <v>71</v>
      </c>
      <c r="B71" s="25">
        <v>0</v>
      </c>
      <c r="C71" s="25">
        <v>11882284.77</v>
      </c>
      <c r="D71" s="25">
        <v>0</v>
      </c>
      <c r="E71" s="25">
        <v>11411939.35</v>
      </c>
      <c r="F71" s="25">
        <v>817820.81</v>
      </c>
      <c r="G71" s="25">
        <v>10938287.039999999</v>
      </c>
      <c r="H71" s="25">
        <v>7406393.5499999998</v>
      </c>
      <c r="I71" s="25">
        <v>7470624.5300000003</v>
      </c>
      <c r="J71" s="25">
        <v>0</v>
      </c>
      <c r="K71" s="25">
        <v>0</v>
      </c>
      <c r="L71" s="25">
        <v>0</v>
      </c>
      <c r="M71" s="25">
        <v>0</v>
      </c>
      <c r="N71" s="25">
        <f t="shared" ref="N71:N90" si="15">SUM(B71:M71)</f>
        <v>49927350.049999997</v>
      </c>
    </row>
    <row r="72" spans="1:14" x14ac:dyDescent="0.25">
      <c r="A72" s="12" t="s">
        <v>72</v>
      </c>
      <c r="B72" s="25">
        <v>1867898.25</v>
      </c>
      <c r="C72" s="25">
        <v>0</v>
      </c>
      <c r="D72" s="25">
        <v>0</v>
      </c>
      <c r="E72" s="25">
        <v>0</v>
      </c>
      <c r="F72" s="25">
        <v>0</v>
      </c>
      <c r="G72" s="25">
        <v>1230874.21</v>
      </c>
      <c r="H72" s="25">
        <v>810305.29</v>
      </c>
      <c r="I72" s="25">
        <v>0</v>
      </c>
      <c r="J72" s="25">
        <v>0</v>
      </c>
      <c r="K72" s="25">
        <v>0</v>
      </c>
      <c r="L72" s="25">
        <v>0</v>
      </c>
      <c r="M72" s="25">
        <v>0</v>
      </c>
      <c r="N72" s="25">
        <f t="shared" si="15"/>
        <v>3909077.75</v>
      </c>
    </row>
    <row r="73" spans="1:14" x14ac:dyDescent="0.25">
      <c r="A73" s="12" t="s">
        <v>73</v>
      </c>
      <c r="B73" s="13"/>
      <c r="C73" s="13">
        <v>0</v>
      </c>
      <c r="D73" s="13">
        <v>0</v>
      </c>
      <c r="E73" s="13">
        <v>0</v>
      </c>
      <c r="F73" s="13">
        <v>0</v>
      </c>
      <c r="G73" s="13">
        <v>0</v>
      </c>
      <c r="H73" s="13">
        <v>0</v>
      </c>
      <c r="I73" s="13">
        <v>0</v>
      </c>
      <c r="J73" s="13">
        <v>0</v>
      </c>
      <c r="K73" s="13">
        <v>0</v>
      </c>
      <c r="L73" s="13">
        <v>0</v>
      </c>
      <c r="M73" s="13">
        <v>0</v>
      </c>
      <c r="N73" s="13">
        <f t="shared" si="15"/>
        <v>0</v>
      </c>
    </row>
    <row r="74" spans="1:14" ht="31.5" hidden="1" x14ac:dyDescent="0.25">
      <c r="A74" s="12" t="s">
        <v>74</v>
      </c>
      <c r="B74" s="13"/>
      <c r="C74" s="13">
        <v>0</v>
      </c>
      <c r="D74" s="13">
        <v>0</v>
      </c>
      <c r="E74" s="13">
        <v>0</v>
      </c>
      <c r="F74" s="13">
        <v>0</v>
      </c>
      <c r="G74" s="13">
        <v>0</v>
      </c>
      <c r="H74" s="13">
        <v>0</v>
      </c>
      <c r="I74" s="13">
        <v>0</v>
      </c>
      <c r="J74" s="13">
        <v>0</v>
      </c>
      <c r="K74" s="13">
        <v>0</v>
      </c>
      <c r="L74" s="13">
        <v>0</v>
      </c>
      <c r="M74" s="13">
        <v>0</v>
      </c>
      <c r="N74" s="13">
        <f t="shared" si="15"/>
        <v>0</v>
      </c>
    </row>
    <row r="75" spans="1:14" hidden="1" x14ac:dyDescent="0.25">
      <c r="A75" s="10" t="s">
        <v>75</v>
      </c>
      <c r="B75" s="11"/>
      <c r="C75" s="11"/>
      <c r="D75" s="11"/>
      <c r="E75" s="11"/>
      <c r="F75" s="11"/>
      <c r="G75" s="11"/>
      <c r="H75" s="11">
        <f>+'[1]Presupuesto Aprobado-Ejec '!J67</f>
        <v>0</v>
      </c>
      <c r="I75" s="11"/>
      <c r="J75" s="11"/>
      <c r="K75" s="11"/>
      <c r="L75" s="11"/>
      <c r="M75" s="11"/>
      <c r="N75" s="11">
        <f t="shared" si="15"/>
        <v>0</v>
      </c>
    </row>
    <row r="76" spans="1:14" hidden="1" x14ac:dyDescent="0.25">
      <c r="A76" s="12" t="s">
        <v>76</v>
      </c>
      <c r="B76" s="13"/>
      <c r="C76" s="13"/>
      <c r="D76" s="13"/>
      <c r="G76" s="13"/>
      <c r="H76" s="13">
        <f>+'[1]Presupuesto Aprobado-Ejec '!J68</f>
        <v>0</v>
      </c>
      <c r="I76" s="13"/>
      <c r="J76" s="14"/>
      <c r="K76" s="13"/>
      <c r="L76" s="13"/>
      <c r="M76" s="13"/>
      <c r="N76" s="13">
        <f t="shared" si="15"/>
        <v>0</v>
      </c>
    </row>
    <row r="77" spans="1:14" hidden="1" x14ac:dyDescent="0.25">
      <c r="A77" s="12" t="s">
        <v>77</v>
      </c>
      <c r="B77" s="13"/>
      <c r="C77" s="13"/>
      <c r="D77" s="13"/>
      <c r="G77" s="13"/>
      <c r="H77" s="13">
        <f>+'[1]Presupuesto Aprobado-Ejec '!J69</f>
        <v>0</v>
      </c>
      <c r="I77" s="13"/>
      <c r="J77" s="14"/>
      <c r="K77" s="13"/>
      <c r="L77" s="13"/>
      <c r="M77" s="13"/>
      <c r="N77" s="13">
        <f t="shared" si="15"/>
        <v>0</v>
      </c>
    </row>
    <row r="78" spans="1:14" hidden="1" x14ac:dyDescent="0.25">
      <c r="A78" s="10" t="s">
        <v>78</v>
      </c>
      <c r="B78" s="11"/>
      <c r="C78" s="11"/>
      <c r="D78" s="11"/>
      <c r="E78" s="11"/>
      <c r="F78" s="11"/>
      <c r="G78" s="11"/>
      <c r="H78" s="11">
        <f>+'[1]Presupuesto Aprobado-Ejec '!J70</f>
        <v>0</v>
      </c>
      <c r="I78" s="11"/>
      <c r="J78" s="11"/>
      <c r="K78" s="11"/>
      <c r="L78" s="11"/>
      <c r="M78" s="11"/>
      <c r="N78" s="11">
        <f t="shared" si="15"/>
        <v>0</v>
      </c>
    </row>
    <row r="79" spans="1:14" hidden="1" x14ac:dyDescent="0.25">
      <c r="A79" s="12" t="s">
        <v>79</v>
      </c>
      <c r="B79" s="13"/>
      <c r="C79" s="13"/>
      <c r="D79" s="13"/>
      <c r="G79" s="13"/>
      <c r="H79" s="13">
        <f>+'[1]Presupuesto Aprobado-Ejec '!J71</f>
        <v>0</v>
      </c>
      <c r="I79" s="13"/>
      <c r="J79" s="14"/>
      <c r="K79" s="13"/>
      <c r="L79" s="13"/>
      <c r="M79" s="13"/>
      <c r="N79" s="13">
        <f t="shared" si="15"/>
        <v>0</v>
      </c>
    </row>
    <row r="80" spans="1:14" hidden="1" x14ac:dyDescent="0.25">
      <c r="A80" s="12" t="s">
        <v>80</v>
      </c>
      <c r="B80" s="13"/>
      <c r="C80" s="13"/>
      <c r="D80" s="13"/>
      <c r="G80" s="13"/>
      <c r="H80" s="13">
        <f>+'[1]Presupuesto Aprobado-Ejec '!J72</f>
        <v>0</v>
      </c>
      <c r="I80" s="13"/>
      <c r="J80" s="14"/>
      <c r="K80" s="13"/>
      <c r="L80" s="13"/>
      <c r="M80" s="13"/>
      <c r="N80" s="13">
        <f t="shared" si="15"/>
        <v>0</v>
      </c>
    </row>
    <row r="81" spans="1:14" hidden="1" x14ac:dyDescent="0.25">
      <c r="A81" s="12" t="s">
        <v>81</v>
      </c>
      <c r="B81" s="13"/>
      <c r="C81" s="13"/>
      <c r="D81" s="13"/>
      <c r="G81" s="13"/>
      <c r="H81" s="13">
        <f>+'[1]Presupuesto Aprobado-Ejec '!J73</f>
        <v>0</v>
      </c>
      <c r="I81" s="13"/>
      <c r="J81" s="14"/>
      <c r="K81" s="13"/>
      <c r="L81" s="13"/>
      <c r="M81" s="13"/>
      <c r="N81" s="13">
        <f t="shared" si="15"/>
        <v>0</v>
      </c>
    </row>
    <row r="82" spans="1:14" hidden="1" x14ac:dyDescent="0.25">
      <c r="A82" s="10" t="s">
        <v>82</v>
      </c>
      <c r="B82" s="11"/>
      <c r="C82" s="11"/>
      <c r="D82" s="11"/>
      <c r="E82" s="11"/>
      <c r="F82" s="11"/>
      <c r="G82" s="11"/>
      <c r="H82" s="11">
        <f>+'[1]Presupuesto Aprobado-Ejec '!J74</f>
        <v>0</v>
      </c>
      <c r="I82" s="11"/>
      <c r="J82" s="11"/>
      <c r="K82" s="11"/>
      <c r="L82" s="11"/>
      <c r="M82" s="11"/>
      <c r="N82" s="11">
        <f t="shared" si="15"/>
        <v>0</v>
      </c>
    </row>
    <row r="83" spans="1:14" hidden="1" x14ac:dyDescent="0.25">
      <c r="A83" s="10" t="s">
        <v>83</v>
      </c>
      <c r="B83" s="11"/>
      <c r="C83" s="11"/>
      <c r="D83" s="11"/>
      <c r="E83" s="11"/>
      <c r="F83" s="11"/>
      <c r="G83" s="11"/>
      <c r="H83" s="11">
        <f>+'[1]Presupuesto Aprobado-Ejec '!J75</f>
        <v>0</v>
      </c>
      <c r="I83" s="11"/>
      <c r="J83" s="11"/>
      <c r="K83" s="11"/>
      <c r="L83" s="11"/>
      <c r="M83" s="11"/>
      <c r="N83" s="11">
        <f t="shared" si="15"/>
        <v>0</v>
      </c>
    </row>
    <row r="84" spans="1:14" hidden="1" x14ac:dyDescent="0.25">
      <c r="A84" s="12" t="s">
        <v>84</v>
      </c>
      <c r="B84" s="13"/>
      <c r="C84" s="13"/>
      <c r="D84" s="13"/>
      <c r="G84" s="13"/>
      <c r="H84" s="13">
        <f>+'[1]Presupuesto Aprobado-Ejec '!J76</f>
        <v>0</v>
      </c>
      <c r="I84" s="13"/>
      <c r="J84" s="14"/>
      <c r="K84" s="13"/>
      <c r="L84" s="13"/>
      <c r="M84" s="13"/>
      <c r="N84" s="13">
        <f t="shared" si="15"/>
        <v>0</v>
      </c>
    </row>
    <row r="85" spans="1:14" hidden="1" x14ac:dyDescent="0.25">
      <c r="A85" s="12" t="s">
        <v>85</v>
      </c>
      <c r="B85" s="13"/>
      <c r="C85" s="13"/>
      <c r="D85" s="13"/>
      <c r="G85" s="13"/>
      <c r="H85" s="13">
        <f>+'[1]Presupuesto Aprobado-Ejec '!J77</f>
        <v>0</v>
      </c>
      <c r="I85" s="13"/>
      <c r="J85" s="14"/>
      <c r="K85" s="13"/>
      <c r="L85" s="13"/>
      <c r="M85" s="13"/>
      <c r="N85" s="13">
        <f t="shared" si="15"/>
        <v>0</v>
      </c>
    </row>
    <row r="86" spans="1:14" hidden="1" x14ac:dyDescent="0.25">
      <c r="A86" s="10" t="s">
        <v>86</v>
      </c>
      <c r="B86" s="11"/>
      <c r="C86" s="11"/>
      <c r="D86" s="11"/>
      <c r="E86" s="11"/>
      <c r="F86" s="11"/>
      <c r="G86" s="11"/>
      <c r="H86" s="11">
        <f>+'[1]Presupuesto Aprobado-Ejec '!J78</f>
        <v>0</v>
      </c>
      <c r="I86" s="11"/>
      <c r="J86" s="11"/>
      <c r="K86" s="11"/>
      <c r="L86" s="11"/>
      <c r="M86" s="11"/>
      <c r="N86" s="11">
        <f t="shared" si="15"/>
        <v>0</v>
      </c>
    </row>
    <row r="87" spans="1:14" hidden="1" x14ac:dyDescent="0.25">
      <c r="A87" s="12" t="s">
        <v>87</v>
      </c>
      <c r="B87" s="13"/>
      <c r="C87" s="13"/>
      <c r="D87" s="13"/>
      <c r="G87" s="13"/>
      <c r="H87" s="13">
        <f>+'[1]Presupuesto Aprobado-Ejec '!J79</f>
        <v>0</v>
      </c>
      <c r="I87" s="13"/>
      <c r="J87" s="14"/>
      <c r="K87" s="13"/>
      <c r="L87" s="13"/>
      <c r="M87" s="13"/>
      <c r="N87" s="13">
        <f t="shared" si="15"/>
        <v>0</v>
      </c>
    </row>
    <row r="88" spans="1:14" hidden="1" x14ac:dyDescent="0.25">
      <c r="A88" s="12" t="s">
        <v>88</v>
      </c>
      <c r="B88" s="13"/>
      <c r="C88" s="13"/>
      <c r="D88" s="13"/>
      <c r="G88" s="13"/>
      <c r="H88" s="13">
        <f>+'[1]Presupuesto Aprobado-Ejec '!J80</f>
        <v>0</v>
      </c>
      <c r="I88" s="13"/>
      <c r="J88" s="14"/>
      <c r="K88" s="13"/>
      <c r="L88" s="13"/>
      <c r="M88" s="13"/>
      <c r="N88" s="13">
        <f t="shared" si="15"/>
        <v>0</v>
      </c>
    </row>
    <row r="89" spans="1:14" hidden="1" x14ac:dyDescent="0.25">
      <c r="A89" s="10" t="s">
        <v>89</v>
      </c>
      <c r="B89" s="11"/>
      <c r="C89" s="11"/>
      <c r="D89" s="11"/>
      <c r="E89" s="11"/>
      <c r="F89" s="11"/>
      <c r="G89" s="11"/>
      <c r="H89" s="11">
        <f>+'[1]Presupuesto Aprobado-Ejec '!J81</f>
        <v>0</v>
      </c>
      <c r="I89" s="11"/>
      <c r="J89" s="11"/>
      <c r="K89" s="11"/>
      <c r="L89" s="11"/>
      <c r="M89" s="11"/>
      <c r="N89" s="11">
        <f t="shared" si="15"/>
        <v>0</v>
      </c>
    </row>
    <row r="90" spans="1:14" hidden="1" x14ac:dyDescent="0.25">
      <c r="A90" s="12" t="s">
        <v>90</v>
      </c>
      <c r="B90" s="13"/>
      <c r="C90" s="16"/>
      <c r="D90" s="16"/>
      <c r="E90" s="16"/>
      <c r="F90" s="16"/>
      <c r="G90" s="16"/>
      <c r="H90" s="16">
        <f>+'[1]Presupuesto Aprobado-Ejec '!J82</f>
        <v>0</v>
      </c>
      <c r="I90" s="16"/>
      <c r="J90" s="17"/>
      <c r="K90" s="16"/>
      <c r="L90" s="16"/>
      <c r="M90" s="16"/>
      <c r="N90" s="16">
        <f t="shared" si="15"/>
        <v>0</v>
      </c>
    </row>
    <row r="91" spans="1:14" s="20" customFormat="1" x14ac:dyDescent="0.25">
      <c r="A91" s="18" t="s">
        <v>91</v>
      </c>
      <c r="B91" s="19">
        <f t="shared" ref="B91:M91" si="16">SUM(B7+B13+B23+B38+B54+B70)</f>
        <v>84390886.549999997</v>
      </c>
      <c r="C91" s="19">
        <f t="shared" si="16"/>
        <v>98633714.170000017</v>
      </c>
      <c r="D91" s="19">
        <f t="shared" si="16"/>
        <v>96993519.25999999</v>
      </c>
      <c r="E91" s="19">
        <f t="shared" si="16"/>
        <v>121602020.68999998</v>
      </c>
      <c r="F91" s="19">
        <f t="shared" si="16"/>
        <v>105224405.75</v>
      </c>
      <c r="G91" s="19">
        <f t="shared" si="16"/>
        <v>107481645.31000002</v>
      </c>
      <c r="H91" s="19">
        <f t="shared" si="16"/>
        <v>114648565.10999998</v>
      </c>
      <c r="I91" s="19">
        <f t="shared" si="16"/>
        <v>145318974.16</v>
      </c>
      <c r="J91" s="19">
        <f t="shared" si="16"/>
        <v>0</v>
      </c>
      <c r="K91" s="19">
        <f t="shared" si="16"/>
        <v>0</v>
      </c>
      <c r="L91" s="19">
        <f t="shared" si="16"/>
        <v>0</v>
      </c>
      <c r="M91" s="19">
        <f t="shared" si="16"/>
        <v>0</v>
      </c>
      <c r="N91" s="19">
        <f>+N7+N13+N23+N38+N54+N70</f>
        <v>874293731</v>
      </c>
    </row>
    <row r="92" spans="1:14" ht="3.75" customHeight="1" x14ac:dyDescent="0.25">
      <c r="L92" s="22"/>
    </row>
    <row r="93" spans="1:14" hidden="1" x14ac:dyDescent="0.25">
      <c r="L93" s="22"/>
    </row>
    <row r="94" spans="1:14" hidden="1" x14ac:dyDescent="0.25"/>
    <row r="97" spans="1:6" ht="16.5" thickBot="1" x14ac:dyDescent="0.3">
      <c r="A97" s="28"/>
      <c r="C97" s="29"/>
    </row>
    <row r="98" spans="1:6" x14ac:dyDescent="0.25">
      <c r="A98" s="23" t="s">
        <v>92</v>
      </c>
      <c r="C98" s="1" t="s">
        <v>93</v>
      </c>
      <c r="D98" s="24"/>
      <c r="E98" s="24"/>
      <c r="F98" s="24"/>
    </row>
  </sheetData>
  <mergeCells count="5">
    <mergeCell ref="A4:A5"/>
    <mergeCell ref="B4:N4"/>
    <mergeCell ref="A1:N1"/>
    <mergeCell ref="A2:N2"/>
    <mergeCell ref="A3:N3"/>
  </mergeCells>
  <printOptions horizontalCentered="1"/>
  <pageMargins left="0" right="0.70866141732283472" top="0.74803149606299213" bottom="0.74803149606299213" header="0.31496062992125984" footer="0.31496062992125984"/>
  <pageSetup scale="52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560a857-e2bb-466a-b88c-17500a5332ee" xsi:nil="true"/>
    <lcf76f155ced4ddcb4097134ff3c332f xmlns="bad0d7eb-6ac3-43ce-bee9-84e8cf348f20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F55DB8494E6B2419860DEA1CC6DE9C7" ma:contentTypeVersion="12" ma:contentTypeDescription="Crear nuevo documento." ma:contentTypeScope="" ma:versionID="a4915460c6785264591e92d68cc3529e">
  <xsd:schema xmlns:xsd="http://www.w3.org/2001/XMLSchema" xmlns:xs="http://www.w3.org/2001/XMLSchema" xmlns:p="http://schemas.microsoft.com/office/2006/metadata/properties" xmlns:ns2="bad0d7eb-6ac3-43ce-bee9-84e8cf348f20" xmlns:ns3="7560a857-e2bb-466a-b88c-17500a5332ee" targetNamespace="http://schemas.microsoft.com/office/2006/metadata/properties" ma:root="true" ma:fieldsID="d5364c43812458693ace76e28fbd1086" ns2:_="" ns3:_="">
    <xsd:import namespace="bad0d7eb-6ac3-43ce-bee9-84e8cf348f20"/>
    <xsd:import namespace="7560a857-e2bb-466a-b88c-17500a5332e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d0d7eb-6ac3-43ce-bee9-84e8cf348f2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78dce036-5597-4e78-87a4-f281598395b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60a857-e2bb-466a-b88c-17500a5332e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9d64b5b0-35f6-418b-8c62-ed5831ac42d5}" ma:internalName="TaxCatchAll" ma:showField="CatchAllData" ma:web="7560a857-e2bb-466a-b88c-17500a5332e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DC6365A-AC40-4E7A-B0EA-29C90F43B99D}">
  <ds:schemaRefs>
    <ds:schemaRef ds:uri="http://schemas.microsoft.com/office/2006/metadata/properties"/>
    <ds:schemaRef ds:uri="http://schemas.microsoft.com/office/infopath/2007/PartnerControls"/>
    <ds:schemaRef ds:uri="7560a857-e2bb-466a-b88c-17500a5332ee"/>
    <ds:schemaRef ds:uri="bad0d7eb-6ac3-43ce-bee9-84e8cf348f20"/>
  </ds:schemaRefs>
</ds:datastoreItem>
</file>

<file path=customXml/itemProps2.xml><?xml version="1.0" encoding="utf-8"?>
<ds:datastoreItem xmlns:ds="http://schemas.openxmlformats.org/officeDocument/2006/customXml" ds:itemID="{F60E7ADB-B2F7-46EC-8D95-68F25C6D6D9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ad0d7eb-6ac3-43ce-bee9-84e8cf348f20"/>
    <ds:schemaRef ds:uri="7560a857-e2bb-466a-b88c-17500a5332e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1C1C78B-CC7D-4363-8699-B3D4537A66F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Ejecucion</vt:lpstr>
      <vt:lpstr>Ejecucion!Área_de_impresión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Josue Soriano</dc:creator>
  <cp:lastModifiedBy>Marilolys Mendez</cp:lastModifiedBy>
  <cp:lastPrinted>2025-09-02T13:15:15Z</cp:lastPrinted>
  <dcterms:created xsi:type="dcterms:W3CDTF">2024-02-12T23:32:18Z</dcterms:created>
  <dcterms:modified xsi:type="dcterms:W3CDTF">2025-09-02T13:15:37Z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0x0101002F55DB8494E6B2419860DEA1CC6DE9C7</vt:lpwstr>
  </property>
  <property fmtid="{D5CDD505-2E9C-101B-9397-08002B2CF9AE}" pid="3" name="MediaServiceImageTags">
    <vt:lpwstr/>
  </property>
</Properties>
</file>