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5/Agosto/"/>
    </mc:Choice>
  </mc:AlternateContent>
  <xr:revisionPtr revIDLastSave="65" documentId="8_{CBBB8761-EFB3-4515-8989-52ECF416CCB1}" xr6:coauthVersionLast="47" xr6:coauthVersionMax="47" xr10:uidLastSave="{3FD83DA0-B353-48C0-86EA-9A3A67D9026E}"/>
  <bookViews>
    <workbookView xWindow="-120" yWindow="-120" windowWidth="24240" windowHeight="13020" firstSheet="3" activeTab="7" xr2:uid="{00000000-000D-0000-FFFF-FFFF00000000}"/>
  </bookViews>
  <sheets>
    <sheet name="Resumen CAIPI detenidos ene18" sheetId="16" state="hidden" r:id="rId1"/>
    <sheet name="Resumen Servicio operando PI" sheetId="36" state="hidden" r:id="rId2"/>
    <sheet name="estado terrenos " sheetId="14" r:id="rId3"/>
    <sheet name="Seguimiento Agosto 2025" sheetId="1" r:id="rId4"/>
    <sheet name="primera infancia" sheetId="32" r:id="rId5"/>
    <sheet name="Gráfico4" sheetId="23" state="hidden" r:id="rId6"/>
    <sheet name="CAIPI Santo Domingo" sheetId="26" r:id="rId7"/>
    <sheet name="Agosto 2025"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7" hidden="1">'Agosto 2025'!$B$8:$K$31</definedName>
    <definedName name="_xlnm._FilterDatabase" localSheetId="6" hidden="1">'CAIPI Santo Domingo'!$A$8:$N$85</definedName>
    <definedName name="_xlnm._FilterDatabase" localSheetId="2" hidden="1">'estado terrenos '!$AD$4:$AF$5</definedName>
    <definedName name="_xlnm._FilterDatabase" localSheetId="3" hidden="1">'Seguimiento Agosto 2025'!$A$11:$W$262</definedName>
    <definedName name="_xlnm.Print_Area" localSheetId="7">'Agosto 2025'!$A$1:$K$78</definedName>
    <definedName name="_xlnm.Print_Area" localSheetId="6">'CAIPI Santo Domingo'!$A$1:$J$195</definedName>
    <definedName name="_xlnm.Print_Area" localSheetId="2">'estado terrenos '!$A$1:$AF$38</definedName>
    <definedName name="_xlnm.Print_Area" localSheetId="0">'Resumen CAIPI detenidos ene18'!$A$1:$M$48</definedName>
    <definedName name="_xlnm.Print_Area" localSheetId="3">'Seguimiento Agosto 2025'!$A$1:$Q$262</definedName>
    <definedName name="_xlnm.Print_Titles" localSheetId="2">'estado terrenos '!$1:$5</definedName>
    <definedName name="_xlnm.Print_Titles" localSheetId="3">'Seguimiento Agosto 2025'!$9:$11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<sst xmlns="http://schemas.openxmlformats.org/spreadsheetml/2006/main" count="2027" uniqueCount="742">
  <si>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</si>
  <si>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</si>
  <si>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</si>
  <si>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</si>
  <si>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</si>
  <si>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</si>
  <si>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</si>
  <si>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</si>
  <si>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</si>
  <si>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</si>
  <si>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</si>
  <si>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</si>
  <si>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</si>
  <si>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</si>
  <si>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</si>
  <si>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</si>
  <si>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</si>
  <si>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</si>
  <si>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</si>
  <si>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</si>
  <si>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</si>
  <si>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</si>
  <si>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</si>
  <si>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</si>
  <si>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</si>
  <si>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</si>
  <si>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</si>
  <si>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</si>
  <si>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</si>
  <si>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</si>
  <si>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</si>
  <si>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</si>
  <si>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</si>
  <si>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</si>
  <si>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</si>
  <si>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</si>
  <si>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</si>
  <si>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</si>
  <si>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</si>
  <si>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</si>
  <si>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</si>
  <si>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</si>
  <si>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</si>
  <si>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</si>
  <si>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</si>
  <si>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</si>
  <si>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</si>
  <si>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</si>
  <si>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</si>
  <si>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</si>
  <si>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</si>
  <si>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</si>
  <si>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</si>
  <si>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</si>
  <si>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</si>
  <si>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</si>
  <si>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</si>
  <si>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</si>
  <si>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</si>
  <si>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</si>
  <si>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</si>
  <si>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</si>
  <si>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</si>
  <si>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</si>
  <si>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</si>
  <si>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</si>
  <si>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</si>
  <si>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</si>
  <si>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</si>
  <si>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</si>
  <si>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</si>
  <si>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</si>
  <si>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</si>
  <si>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</si>
  <si>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</si>
  <si>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</si>
  <si>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</si>
  <si>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</si>
  <si>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</si>
  <si>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</si>
  <si>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</si>
  <si>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</si>
  <si>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</si>
  <si>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</si>
  <si>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</si>
  <si>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</si>
  <si>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</si>
  <si>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</si>
  <si>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</si>
  <si>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</si>
  <si>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</si>
  <si>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</si>
  <si>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</si>
  <si>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</si>
  <si>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</si>
  <si>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</si>
  <si>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</si>
  <si>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</si>
  <si>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</si>
  <si>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</si>
  <si>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</si>
  <si>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</si>
  <si>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</si>
  <si>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</si>
  <si>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</si>
  <si>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</si>
  <si>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</si>
  <si>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</si>
  <si>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</si>
  <si>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</si>
  <si>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</si>
  <si>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</si>
  <si>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</si>
  <si>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</si>
  <si>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</si>
  <si>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</si>
  <si>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</si>
  <si>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</si>
  <si>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</si>
  <si>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</si>
  <si>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</si>
  <si>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</si>
  <si>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</si>
  <si>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</si>
  <si>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</si>
  <si>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</si>
  <si>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</si>
  <si>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</si>
  <si>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</si>
  <si>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</si>
  <si>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</si>
  <si>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</si>
  <si>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</si>
  <si>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</si>
  <si>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</si>
  <si>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</si>
  <si>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</si>
  <si>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</si>
  <si>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</si>
  <si>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</si>
  <si>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</si>
  <si>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</si>
  <si>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</si>
  <si>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</si>
  <si>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</si>
  <si>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</si>
  <si>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</si>
  <si>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</si>
  <si>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</si>
  <si>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</si>
  <si>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</si>
  <si>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</si>
  <si>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</si>
  <si>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</si>
  <si>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</si>
  <si>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</si>
  <si>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</si>
  <si>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</si>
  <si>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</si>
  <si>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</si>
  <si>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</si>
  <si>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</si>
  <si>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</si>
  <si>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</si>
  <si>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</si>
  <si>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</si>
  <si>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</si>
  <si>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</si>
  <si>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</si>
  <si>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</si>
  <si>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</si>
  <si>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</si>
  <si>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</si>
  <si>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</si>
  <si>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</si>
  <si>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</si>
  <si>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</si>
  <si>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</si>
  <si>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</si>
  <si>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</si>
  <si>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</si>
  <si>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</si>
  <si>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</si>
  <si>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</si>
  <si>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</si>
  <si>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</si>
  <si>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</si>
  <si>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</si>
  <si>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</si>
  <si>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</si>
  <si>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</si>
  <si>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</si>
  <si>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</si>
  <si>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</si>
  <si>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</si>
  <si>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</si>
  <si>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</si>
  <si>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</si>
  <si>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</si>
  <si>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</si>
  <si>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</si>
  <si>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</si>
  <si>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</si>
  <si>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</si>
  <si>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</si>
  <si>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</si>
  <si>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</si>
  <si>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</si>
  <si>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</si>
  <si>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</si>
  <si>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</si>
  <si>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</si>
  <si>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</si>
  <si>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</si>
  <si>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</si>
  <si>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</si>
  <si>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</si>
  <si>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</si>
  <si>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</si>
  <si>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</si>
  <si>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</si>
  <si>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</si>
  <si>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</si>
  <si>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</si>
  <si>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</si>
  <si>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</si>
  <si>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</si>
  <si>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</si>
  <si>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</si>
  <si>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</si>
  <si>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</si>
  <si>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</si>
  <si>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</si>
  <si>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</si>
  <si>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</si>
  <si>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</si>
  <si>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</si>
  <si>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</si>
  <si>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</si>
  <si>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</si>
  <si>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</si>
  <si>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</si>
  <si>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</si>
  <si>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</si>
  <si>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</si>
  <si>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</si>
  <si>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</si>
  <si>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</si>
  <si>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</si>
  <si>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</si>
  <si>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</si>
  <si>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</si>
  <si>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</si>
  <si>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</si>
  <si>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</si>
  <si>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</si>
  <si>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</si>
  <si>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</si>
  <si>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</si>
  <si>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</si>
  <si>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</si>
  <si>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</si>
  <si>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</si>
  <si>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</si>
  <si>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</si>
  <si>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</si>
  <si>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</si>
  <si>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</si>
  <si>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</si>
  <si>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</si>
  <si>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</si>
  <si>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</si>
  <si>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</si>
  <si>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</si>
  <si>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</si>
  <si>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</si>
  <si>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</si>
  <si>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</si>
  <si>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</si>
  <si>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</si>
  <si>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</si>
  <si>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</si>
  <si>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</si>
  <si>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</si>
  <si>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</si>
  <si>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</si>
  <si>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</si>
  <si>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</si>
  <si>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</si>
  <si>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</si>
  <si>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</si>
  <si>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</si>
  <si>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</si>
  <si>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</si>
  <si>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</si>
  <si>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</si>
  <si>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</si>
  <si>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</si>
  <si>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</si>
  <si>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</si>
  <si>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</si>
  <si>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</si>
  <si>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</si>
  <si>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</si>
  <si>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</si>
  <si>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</si>
  <si>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</si>
  <si>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</si>
  <si>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</si>
  <si>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</si>
  <si>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</si>
  <si>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</si>
  <si>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</si>
  <si>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</si>
  <si>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</si>
  <si>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</si>
  <si>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</si>
  <si>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</si>
  <si>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</si>
  <si>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</si>
  <si>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</si>
  <si>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</si>
  <si>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</si>
  <si>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</si>
  <si>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</si>
  <si>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</si>
  <si>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</si>
  <si>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</si>
  <si>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</si>
  <si>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</si>
  <si>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</si>
  <si>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</si>
  <si>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</si>
  <si>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</si>
  <si>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</si>
  <si>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</si>
  <si>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</si>
  <si>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</si>
  <si>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</si>
  <si>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</si>
  <si>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</si>
  <si>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</si>
  <si>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</si>
  <si>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</si>
  <si>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</si>
  <si>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</si>
  <si>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</si>
  <si>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</si>
  <si>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</si>
  <si>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</si>
  <si>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</si>
  <si>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</si>
  <si>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</si>
  <si>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</si>
  <si>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</si>
  <si>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</si>
  <si>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</si>
  <si>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</si>
  <si>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</si>
  <si>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</si>
  <si>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</si>
  <si>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</si>
  <si>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</si>
  <si>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</si>
  <si>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</si>
  <si>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</si>
  <si>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</si>
  <si>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</si>
  <si>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</si>
  <si>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</si>
  <si>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</si>
  <si>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</si>
  <si>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</si>
  <si>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</si>
  <si>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</si>
  <si>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</si>
  <si>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</si>
  <si>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</si>
  <si>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</si>
  <si>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</si>
  <si>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</si>
  <si>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</si>
  <si>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</si>
  <si>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</si>
  <si>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</si>
  <si>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</si>
  <si>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</si>
  <si>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</si>
  <si>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</si>
  <si>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</si>
  <si>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</si>
  <si>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</si>
  <si>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</si>
  <si>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</si>
  <si>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</si>
  <si>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</si>
  <si>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</si>
  <si>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</si>
  <si>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</si>
  <si>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</si>
  <si>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</si>
  <si>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</si>
  <si>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</si>
  <si>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</si>
  <si>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</si>
  <si>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</si>
  <si>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</si>
  <si>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</si>
  <si>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</si>
  <si>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</si>
  <si>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</si>
  <si>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</si>
  <si>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</si>
  <si>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</si>
  <si>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</si>
  <si>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</si>
  <si>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</si>
  <si>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</si>
  <si>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</si>
  <si>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</si>
  <si>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</si>
  <si>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</si>
  <si>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</si>
  <si>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</si>
  <si>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</si>
  <si>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</si>
  <si>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</si>
  <si>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</si>
  <si>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</si>
  <si>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</si>
  <si>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</si>
  <si>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</si>
  <si>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</si>
  <si>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</si>
  <si>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</si>
  <si>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</si>
  <si>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</si>
  <si>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</si>
  <si>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</si>
  <si>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</si>
  <si>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</si>
  <si>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</si>
  <si>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</si>
  <si>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</si>
  <si>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</si>
  <si>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</si>
  <si>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</si>
  <si>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</si>
  <si>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</si>
  <si>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</si>
  <si>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</si>
  <si>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</si>
  <si>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</si>
  <si>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</si>
  <si>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</si>
  <si>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</si>
  <si>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</si>
  <si>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</si>
  <si>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</si>
  <si>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</si>
  <si>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</si>
  <si>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</si>
  <si>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</si>
  <si>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</si>
  <si>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</si>
  <si>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</si>
  <si>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</si>
  <si>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</si>
  <si>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</si>
  <si>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</si>
  <si>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</si>
  <si>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</si>
  <si>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</si>
  <si>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</si>
  <si>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</si>
  <si>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</si>
  <si>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</si>
  <si>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</si>
  <si>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</si>
  <si>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</si>
  <si>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</si>
  <si>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</si>
  <si>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</si>
  <si>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</si>
  <si>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</si>
  <si>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</si>
  <si>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</si>
  <si>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</si>
  <si>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</si>
  <si>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</si>
  <si>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</si>
  <si>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</si>
  <si>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</si>
  <si>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</si>
  <si>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</si>
  <si>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</si>
  <si>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</si>
  <si>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</si>
  <si>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</si>
  <si>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</si>
  <si>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</si>
  <si>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</si>
  <si>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</si>
  <si>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</si>
  <si>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</si>
  <si>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</si>
  <si>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</si>
  <si>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</si>
  <si>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</si>
  <si>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</si>
  <si>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</si>
  <si>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</si>
  <si>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</si>
  <si>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</si>
  <si>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</si>
  <si>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</si>
  <si>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</si>
  <si>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</si>
  <si>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</si>
  <si>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</si>
  <si>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</si>
  <si>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</si>
  <si>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</si>
  <si>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</si>
  <si>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</si>
  <si>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</si>
  <si>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</si>
  <si>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</si>
  <si>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</si>
  <si>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</si>
  <si>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</si>
  <si>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</si>
  <si>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</si>
  <si>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</si>
  <si>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</si>
  <si>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</si>
  <si>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</si>
  <si>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</si>
  <si>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</si>
  <si>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</si>
  <si>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</si>
  <si>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</si>
  <si>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</si>
  <si>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</si>
  <si>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</si>
  <si>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</si>
  <si>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</si>
  <si>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</si>
  <si>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</si>
  <si>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</si>
  <si>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</si>
  <si>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</si>
  <si>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</si>
  <si>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</si>
  <si>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</si>
  <si>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</si>
  <si>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</si>
  <si>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</si>
  <si>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</si>
  <si>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</si>
  <si>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</si>
  <si>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</si>
  <si>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</si>
  <si>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</si>
  <si>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</si>
  <si>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</si>
  <si>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</si>
  <si>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</si>
  <si>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</si>
  <si>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</si>
  <si>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</si>
  <si>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</si>
  <si>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</si>
  <si>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</si>
  <si>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</si>
  <si>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</si>
  <si>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</si>
  <si>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</si>
  <si>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</si>
  <si>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</si>
  <si>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</si>
  <si>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</si>
  <si>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</si>
  <si>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</si>
  <si>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</si>
  <si>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</si>
  <si>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</si>
  <si>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</si>
  <si>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</si>
  <si>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</si>
  <si>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</si>
  <si>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</si>
  <si>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</si>
  <si>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</si>
  <si>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</si>
  <si>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</si>
  <si>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</si>
  <si>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</si>
  <si>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</si>
  <si>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</si>
  <si>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</si>
  <si>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</si>
  <si>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</si>
  <si>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</si>
  <si>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</si>
  <si>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</si>
  <si>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</si>
  <si>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</si>
  <si>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</si>
  <si>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</si>
  <si>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</si>
  <si>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</si>
  <si>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</si>
  <si>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</si>
  <si>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</si>
  <si>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</si>
  <si>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</si>
  <si>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</si>
  <si>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</si>
  <si>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</si>
  <si>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</si>
  <si>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</si>
  <si>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</si>
  <si>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</si>
  <si>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</si>
  <si>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</si>
  <si>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</si>
  <si>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</si>
  <si>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</si>
  <si>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</si>
  <si>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</si>
  <si>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</si>
  <si>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</si>
  <si>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</si>
  <si>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</si>
  <si>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</si>
  <si>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</si>
  <si>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</si>
  <si>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</si>
  <si>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</si>
  <si>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</si>
  <si>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</si>
  <si>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</si>
  <si>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</si>
  <si>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</si>
  <si>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</si>
  <si>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</si>
  <si>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</si>
  <si>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</si>
  <si>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</si>
  <si>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</si>
  <si>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</si>
  <si>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</si>
  <si>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</si>
  <si>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</si>
  <si>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</si>
  <si>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</si>
  <si>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</si>
  <si>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</si>
  <si>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</si>
  <si>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</si>
  <si>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</si>
  <si>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</si>
  <si>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</si>
  <si>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</si>
  <si>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</si>
  <si>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</si>
  <si>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</si>
  <si>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</si>
  <si>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</si>
  <si>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</si>
  <si>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</si>
  <si>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</si>
  <si>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</si>
  <si>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</si>
  <si>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</si>
  <si>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</si>
  <si>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</si>
  <si>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</si>
  <si>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</si>
  <si>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</si>
  <si>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</si>
  <si>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</si>
  <si>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</si>
  <si>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</si>
  <si>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</si>
  <si>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</si>
  <si>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</si>
  <si>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</si>
  <si>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</si>
  <si>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</si>
  <si>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</si>
  <si>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</si>
  <si>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</si>
  <si>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</si>
  <si>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</si>
  <si>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</si>
  <si>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</si>
  <si>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</si>
  <si>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</si>
  <si>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</si>
  <si>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</si>
  <si>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</si>
  <si>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</si>
  <si>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</si>
  <si>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</si>
  <si>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</si>
  <si>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</si>
  <si>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</si>
  <si>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</si>
  <si>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</si>
  <si>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</si>
  <si>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</si>
  <si>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</si>
  <si>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</si>
  <si>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</si>
  <si>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</si>
  <si>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</si>
  <si>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</si>
  <si>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</si>
  <si>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</si>
  <si>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</si>
  <si>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</si>
  <si>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</si>
  <si>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</si>
  <si>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</si>
  <si>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</si>
  <si>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</si>
  <si>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</si>
  <si>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</si>
  <si>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</si>
  <si>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</si>
  <si>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</si>
  <si>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</si>
  <si>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</si>
  <si>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</si>
  <si>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</si>
  <si>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</si>
  <si>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</si>
  <si>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</si>
  <si>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Actualizado a Julio 2024.</t>
  </si>
  <si>
    <t xml:space="preserve">                 Actualizado al mes de Agosto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</si>
</sst>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Agosto 2025</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Agosto 2025</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'Agosto 2025'!$C$43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'Agosto 2025'!$D$42:$H$42</c:f>
              <c:strCache>
                <c:ptCount val="5"/>
                <c:pt idx="0">
                  <c:v>CAIPI Previstos</c:v>
                </c:pt>
                <c:pt idx="1">
                  <c:v>Inaugurado</c:v>
                </c:pt>
                <c:pt idx="2">
                  <c:v>En construcción</c:v>
                </c:pt>
                <c:pt idx="3">
                  <c:v>Detenido </c:v>
                </c:pt>
                <c:pt idx="4">
                  <c:v>Sin Iniciar</c:v>
                </c:pt>
              </c:strCache>
            </c:strRef>
          </c:cat>
          <c:val>
            <c:numRef>
              <c:f>'Agosto 2025'!$D$43:$H$43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'Agosto 2025'!$C$44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'Agosto 2025'!$D$42:$H$42</c:f>
              <c:strCache>
                <c:ptCount val="5"/>
                <c:pt idx="0">
                  <c:v>CAIPI Previstos</c:v>
                </c:pt>
                <c:pt idx="1">
                  <c:v>Inaugurado</c:v>
                </c:pt>
                <c:pt idx="2">
                  <c:v>En construcción</c:v>
                </c:pt>
                <c:pt idx="3">
                  <c:v>Detenido </c:v>
                </c:pt>
                <c:pt idx="4">
                  <c:v>Sin Iniciar</c:v>
                </c:pt>
              </c:strCache>
            </c:strRef>
          </c:cat>
          <c:val>
            <c:numRef>
              <c:f>'Agosto 2025'!$D$44:$H$44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'Agosto 2025'!$C$45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'Agosto 2025'!$D$42:$H$42</c:f>
              <c:strCache>
                <c:ptCount val="5"/>
                <c:pt idx="0">
                  <c:v>CAIPI Previstos</c:v>
                </c:pt>
                <c:pt idx="1">
                  <c:v>Inaugurado</c:v>
                </c:pt>
                <c:pt idx="2">
                  <c:v>En construcción</c:v>
                </c:pt>
                <c:pt idx="3">
                  <c:v>Detenido </c:v>
                </c:pt>
                <c:pt idx="4">
                  <c:v>Sin Iniciar</c:v>
                </c:pt>
              </c:strCache>
            </c:strRef>
          </c:cat>
          <c:val>
            <c:numRef>
              <c:f>'Agosto 2025'!$D$45:$H$45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'Agosto 2025'!$C$46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'Agosto 2025'!$D$42:$H$42</c:f>
              <c:strCache>
                <c:ptCount val="5"/>
                <c:pt idx="0">
                  <c:v>CAIPI Previstos</c:v>
                </c:pt>
                <c:pt idx="1">
                  <c:v>Inaugurado</c:v>
                </c:pt>
                <c:pt idx="2">
                  <c:v>En construcción</c:v>
                </c:pt>
                <c:pt idx="3">
                  <c:v>Detenido </c:v>
                </c:pt>
                <c:pt idx="4">
                  <c:v>Sin Iniciar</c:v>
                </c:pt>
              </c:strCache>
            </c:strRef>
          </c:cat>
          <c:val>
            <c:numRef>
              <c:f>'Agosto 2025'!$D$46:$H$46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82"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65427" cy="6295793"/>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Agosto 2025'!$C$12:$C$256,Tabla13[[#This Row],[PROVINCIA]],'Seguimiento Agosto 2025'!$H$12:$H$256,'Seguimiento Agosto 2025'!$H$20)</calculatedColumnFormula>
    </tableColumn>
    <tableColumn id="4" xr3:uid="{00000000-0010-0000-0000-000004000000}" name="CAIPI DETENIDO POR PAGO CUBICACION" totalsRowFunction="sum" dataDxfId="113" totalsRowDxfId="112">
      <calculatedColumnFormula>+COUNTIFS('Seguimiento Agosto 2025'!$C$12:$C$256,Tabla13[[#This Row],[PROVINCIA]],'Seguimiento Agosto 2025'!$H$12:$H$256,'Seguimiento Agosto 2025'!$H$14)</calculatedColumnFormula>
    </tableColumn>
    <tableColumn id="5" xr3:uid="{00000000-0010-0000-0000-000005000000}" name="CAIPI DETENIDO POR PLANO" totalsRowFunction="sum" dataDxfId="111" totalsRowDxfId="110">
      <calculatedColumnFormula>+COUNTIFS('Seguimiento Agosto 2025'!$C$12:$C$256,Tabla13[[#This Row],[PROVINCIA]],'Seguimiento Agosto 2025'!$H$12:$H$256,'Seguimiento Agosto 2025'!$H$31)</calculatedColumnFormula>
    </tableColumn>
    <tableColumn id="6" xr3:uid="{00000000-0010-0000-0000-000006000000}" name="CAIPI DETENIDO" totalsRowFunction="custom" dataDxfId="109" totalsRowDxfId="108">
      <calculatedColumnFormula>+COUNTIFS('Seguimiento Agosto 2025'!$C$12:$C$256,Tabla13[[#This Row],[PROVINCIA]],'Seguimiento Agosto 2025'!$H$12:$H$256,'Seguimiento Agosto 2025'!$H$22)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Agosto 2025'!$C$12:$C$256,Tabla13[[#This Row],[PROVINCIA]],'Seguimiento Agosto 2025'!$I$12:$I$256,'Seguimiento Agosto 2025'!$I$24)</calculatedColumnFormula>
    </tableColumn>
    <tableColumn id="11" xr3:uid="{00000000-0010-0000-0000-00000B000000}" name="NEGOCIADO" totalsRowFunction="sum" dataDxfId="103" totalsRowDxfId="102">
      <calculatedColumnFormula>+COUNTIFS('Seguimiento Agosto 2025'!$C$12:$C$256,Tabla13[[#This Row],[PROVINCIA]],'Seguimiento Agosto 2025'!$I$12:$I$256,'Seguimiento Agosto 2025'!$I$28)</calculatedColumnFormula>
    </tableColumn>
    <tableColumn id="13" xr3:uid="{00000000-0010-0000-0000-00000D000000}" name="SIN INICIAR" totalsRowFunction="custom" dataDxfId="101" totalsRowDxfId="100">
      <calculatedColumnFormula>COUNTIFS('Seguimiento Agosto 2025'!$C$12:$C$256,'estado terrenos '!A6,'Seguimiento Agosto 2025'!$H$12:$H$256,'Seguimiento Agosto 2025'!$H$15)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79" t="s">
        <v>15</v>
      </c>
      <c r="F3" s="379"/>
      <c r="G3" s="379"/>
      <c r="H3" s="379"/>
      <c r="I3" s="5"/>
    </row>
    <row r="4" spans="1:12" ht="15" customHeight="1" x14ac:dyDescent="0.25">
      <c r="B4" s="5"/>
      <c r="C4" s="5"/>
      <c r="D4" s="380"/>
      <c r="E4" s="380"/>
      <c r="F4" s="380"/>
      <c r="G4" s="380"/>
      <c r="H4" s="380"/>
    </row>
    <row r="5" spans="1:12" ht="7.9" customHeight="1" x14ac:dyDescent="0.25">
      <c r="B5" s="5"/>
      <c r="C5" s="5"/>
      <c r="D5" s="5"/>
      <c r="E5" s="33"/>
      <c r="F5" s="5"/>
      <c r="G5" s="5"/>
      <c r="H5" s="5"/>
    </row>
    <row r="6" spans="1:12" ht="16.5" customHeight="1" x14ac:dyDescent="0.25">
      <c r="E6" s="378"/>
      <c r="F6" s="378"/>
      <c r="G6" s="378"/>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Agosto 2025'!$C$12:$C$256,Tabla13[[#This Row],[PROVINCIA]],'Seguimiento Agosto 2025'!$H$12:$H$256,'Seguimiento Agosto 2025'!$H$20)</f>
        <v>0</v>
      </c>
      <c r="F8" s="49">
        <f>+COUNTIFS('Seguimiento Agosto 2025'!$C$12:$C$256,Tabla13[[#This Row],[PROVINCIA]],'Seguimiento Agosto 2025'!$H$12:$H$256,'Seguimiento Agosto 2025'!$H$14)</f>
        <v>3</v>
      </c>
      <c r="G8" s="49">
        <f>+COUNTIFS('Seguimiento Agosto 2025'!$C$12:$C$256,Tabla13[[#This Row],[PROVINCIA]],'Seguimiento Agosto 2025'!$H$12:$H$256,'Seguimiento Agosto 2025'!$H$31)</f>
        <v>0</v>
      </c>
      <c r="H8" s="49">
        <f>+COUNTIFS('Seguimiento Agosto 2025'!$C$12:$C$256,Tabla13[[#This Row],[PROVINCIA]],'Seguimiento Agosto 2025'!$H$12:$H$256,'Seguimiento Agosto 2025'!$H$22)</f>
        <v>3</v>
      </c>
      <c r="I8" s="49">
        <f>SUM(Tabla13[[#This Row],[CAIPI DETENIDO POR PAGO TERRENO]:[CAIPI DETENIDO]])</f>
        <v>6</v>
      </c>
      <c r="J8" s="49">
        <f>+COUNTIFS('Seguimiento Agosto 2025'!$C$12:$C$256,Tabla13[[#This Row],[PROVINCIA]],'Seguimiento Agosto 2025'!$I$12:$I$256,'Seguimiento Agosto 2025'!$I$24)</f>
        <v>4</v>
      </c>
      <c r="K8" s="49">
        <f>+COUNTIFS('Seguimiento Agosto 2025'!$C$12:$C$256,Tabla13[[#This Row],[PROVINCIA]],'Seguimiento Agosto 2025'!$I$12:$I$256,'Seguimiento Agosto 2025'!$I$28)</f>
        <v>0</v>
      </c>
      <c r="L8" s="49">
        <f>COUNTIFS('Seguimiento Agosto 2025'!$C$12:$C$256,'estado terrenos '!A6,'Seguimiento Agosto 2025'!$H$12:$H$256,'Seguimiento Agosto 2025'!$H$15)</f>
        <v>1</v>
      </c>
    </row>
    <row r="9" spans="1:12" ht="15.75" x14ac:dyDescent="0.25">
      <c r="C9" s="40" t="s">
        <v>27</v>
      </c>
      <c r="D9" s="47">
        <f>+'estado terrenos '!B7</f>
        <v>5</v>
      </c>
      <c r="E9" s="48">
        <f>+COUNTIFS('Seguimiento Agosto 2025'!$C$12:$C$256,Tabla13[[#This Row],[PROVINCIA]],'Seguimiento Agosto 2025'!$H$12:$H$256,'Seguimiento Agosto 2025'!$H$20)</f>
        <v>0</v>
      </c>
      <c r="F9" s="49">
        <f>+COUNTIFS('Seguimiento Agosto 2025'!$C$12:$C$256,Tabla13[[#This Row],[PROVINCIA]],'Seguimiento Agosto 2025'!$H$12:$H$256,'Seguimiento Agosto 2025'!$H$14)</f>
        <v>1</v>
      </c>
      <c r="G9" s="49">
        <f>+COUNTIFS('Seguimiento Agosto 2025'!$C$12:$C$256,Tabla13[[#This Row],[PROVINCIA]],'Seguimiento Agosto 2025'!$H$12:$H$256,'Seguimiento Agosto 2025'!$H$31)</f>
        <v>3</v>
      </c>
      <c r="H9" s="49">
        <f>+COUNTIFS('Seguimiento Agosto 2025'!$C$12:$C$256,Tabla13[[#This Row],[PROVINCIA]],'Seguimiento Agosto 2025'!$H$12:$H$256,'Seguimiento Agosto 2025'!$H$22)</f>
        <v>1</v>
      </c>
      <c r="I9" s="49">
        <f>SUM(Tabla13[[#This Row],[CAIPI DETENIDO POR PAGO TERRENO]:[CAIPI DETENIDO]])</f>
        <v>5</v>
      </c>
      <c r="J9" s="49">
        <f>+COUNTIFS('Seguimiento Agosto 2025'!$C$12:$C$256,Tabla13[[#This Row],[PROVINCIA]],'Seguimiento Agosto 2025'!$I$12:$I$256,'Seguimiento Agosto 2025'!$I$24)</f>
        <v>4</v>
      </c>
      <c r="K9" s="49">
        <f>+COUNTIFS('Seguimiento Agosto 2025'!$C$12:$C$256,Tabla13[[#This Row],[PROVINCIA]],'Seguimiento Agosto 2025'!$I$12:$I$256,'Seguimiento Agosto 2025'!$I$28)</f>
        <v>1</v>
      </c>
      <c r="L9" s="49">
        <f>COUNTIFS('Seguimiento Agosto 2025'!$C$12:$C$256,'estado terrenos '!A7,'Seguimiento Agosto 2025'!$H$12:$H$256,'Seguimiento Agosto 2025'!$H$15)</f>
        <v>0</v>
      </c>
    </row>
    <row r="10" spans="1:12" ht="15.75" x14ac:dyDescent="0.25">
      <c r="C10" s="40" t="s">
        <v>28</v>
      </c>
      <c r="D10" s="47">
        <f>+'estado terrenos '!B8</f>
        <v>5</v>
      </c>
      <c r="E10" s="48">
        <f>+COUNTIFS('Seguimiento Agosto 2025'!$C$12:$C$256,Tabla13[[#This Row],[PROVINCIA]],'Seguimiento Agosto 2025'!$H$12:$H$256,'Seguimiento Agosto 2025'!$H$20)</f>
        <v>1</v>
      </c>
      <c r="F10" s="49">
        <f>+COUNTIFS('Seguimiento Agosto 2025'!$C$12:$C$256,Tabla13[[#This Row],[PROVINCIA]],'Seguimiento Agosto 2025'!$H$12:$H$256,'Seguimiento Agosto 2025'!$H$14)</f>
        <v>2</v>
      </c>
      <c r="G10" s="49">
        <f>+COUNTIFS('Seguimiento Agosto 2025'!$C$12:$C$256,Tabla13[[#This Row],[PROVINCIA]],'Seguimiento Agosto 2025'!$H$12:$H$256,'Seguimiento Agosto 2025'!$H$31)</f>
        <v>0</v>
      </c>
      <c r="H10" s="49">
        <f>+COUNTIFS('Seguimiento Agosto 2025'!$C$12:$C$256,Tabla13[[#This Row],[PROVINCIA]],'Seguimiento Agosto 2025'!$H$12:$H$256,'Seguimiento Agosto 2025'!$H$22)</f>
        <v>2</v>
      </c>
      <c r="I10" s="49">
        <f>SUM(Tabla13[[#This Row],[CAIPI DETENIDO POR PAGO TERRENO]:[CAIPI DETENIDO]])</f>
        <v>5</v>
      </c>
      <c r="J10" s="49">
        <f>+COUNTIFS('Seguimiento Agosto 2025'!$C$12:$C$256,Tabla13[[#This Row],[PROVINCIA]],'Seguimiento Agosto 2025'!$I$12:$I$256,'Seguimiento Agosto 2025'!$I$24)</f>
        <v>4</v>
      </c>
      <c r="K10" s="49">
        <f>+COUNTIFS('Seguimiento Agosto 2025'!$C$12:$C$256,Tabla13[[#This Row],[PROVINCIA]],'Seguimiento Agosto 2025'!$I$12:$I$256,'Seguimiento Agosto 2025'!$I$28)</f>
        <v>1</v>
      </c>
      <c r="L10" s="49">
        <f>COUNTIFS('Seguimiento Agosto 2025'!$C$12:$C$256,'estado terrenos '!A8,'Seguimiento Agosto 2025'!$H$12:$H$256,'Seguimiento Agosto 2025'!$H$15)</f>
        <v>1</v>
      </c>
    </row>
    <row r="11" spans="1:12" x14ac:dyDescent="0.25">
      <c r="C11" s="44" t="s">
        <v>29</v>
      </c>
      <c r="D11" s="47">
        <f>+'estado terrenos '!B9</f>
        <v>3</v>
      </c>
      <c r="E11" s="48">
        <f>+COUNTIFS('Seguimiento Agosto 2025'!$C$12:$C$256,Tabla13[[#This Row],[PROVINCIA]],'Seguimiento Agosto 2025'!$H$12:$H$256,'Seguimiento Agosto 2025'!$H$20)</f>
        <v>2</v>
      </c>
      <c r="F11" s="49">
        <f>+COUNTIFS('Seguimiento Agosto 2025'!$C$12:$C$256,Tabla13[[#This Row],[PROVINCIA]],'Seguimiento Agosto 2025'!$H$12:$H$256,'Seguimiento Agosto 2025'!$H$14)</f>
        <v>0</v>
      </c>
      <c r="G11" s="49">
        <f>+COUNTIFS('Seguimiento Agosto 2025'!$C$12:$C$256,Tabla13[[#This Row],[PROVINCIA]],'Seguimiento Agosto 2025'!$H$12:$H$256,'Seguimiento Agosto 2025'!$H$31)</f>
        <v>0</v>
      </c>
      <c r="H11" s="49">
        <f>+COUNTIFS('Seguimiento Agosto 2025'!$C$12:$C$256,Tabla13[[#This Row],[PROVINCIA]],'Seguimiento Agosto 2025'!$H$12:$H$256,'Seguimiento Agosto 2025'!$H$22)</f>
        <v>0</v>
      </c>
      <c r="I11" s="49">
        <f>SUM(Tabla13[[#This Row],[CAIPI DETENIDO POR PAGO TERRENO]:[CAIPI DETENIDO]])</f>
        <v>2</v>
      </c>
      <c r="J11" s="49">
        <f>+COUNTIFS('Seguimiento Agosto 2025'!$C$12:$C$256,Tabla13[[#This Row],[PROVINCIA]],'Seguimiento Agosto 2025'!$I$12:$I$256,'Seguimiento Agosto 2025'!$I$24)</f>
        <v>2</v>
      </c>
      <c r="K11" s="49">
        <f>+COUNTIFS('Seguimiento Agosto 2025'!$C$12:$C$256,Tabla13[[#This Row],[PROVINCIA]],'Seguimiento Agosto 2025'!$I$12:$I$256,'Seguimiento Agosto 2025'!$I$28)</f>
        <v>0</v>
      </c>
      <c r="L11" s="49">
        <f>COUNTIFS('Seguimiento Agosto 2025'!$C$12:$C$256,'estado terrenos '!A9,'Seguimiento Agosto 2025'!$H$12:$H$256,'Seguimiento Agosto 2025'!$H$15)</f>
        <v>0</v>
      </c>
    </row>
    <row r="12" spans="1:12" x14ac:dyDescent="0.25">
      <c r="C12" s="44" t="s">
        <v>30</v>
      </c>
      <c r="D12" s="47">
        <f>+'estado terrenos '!B10</f>
        <v>14</v>
      </c>
      <c r="E12" s="48">
        <f>+COUNTIFS('Seguimiento Agosto 2025'!$C$12:$C$256,Tabla13[[#This Row],[PROVINCIA]],'Seguimiento Agosto 2025'!$H$12:$H$256,'Seguimiento Agosto 2025'!$H$20)</f>
        <v>2</v>
      </c>
      <c r="F12" s="49">
        <f>+COUNTIFS('Seguimiento Agosto 2025'!$C$12:$C$256,Tabla13[[#This Row],[PROVINCIA]],'Seguimiento Agosto 2025'!$H$12:$H$256,'Seguimiento Agosto 2025'!$H$14)</f>
        <v>3</v>
      </c>
      <c r="G12" s="49">
        <f>+COUNTIFS('Seguimiento Agosto 2025'!$C$12:$C$256,Tabla13[[#This Row],[PROVINCIA]],'Seguimiento Agosto 2025'!$H$12:$H$256,'Seguimiento Agosto 2025'!$H$31)</f>
        <v>3</v>
      </c>
      <c r="H12" s="49">
        <f>+COUNTIFS('Seguimiento Agosto 2025'!$C$12:$C$256,Tabla13[[#This Row],[PROVINCIA]],'Seguimiento Agosto 2025'!$H$12:$H$256,'Seguimiento Agosto 2025'!$H$22)</f>
        <v>3</v>
      </c>
      <c r="I12" s="49">
        <f>SUM(Tabla13[[#This Row],[CAIPI DETENIDO POR PAGO TERRENO]:[CAIPI DETENIDO]])</f>
        <v>11</v>
      </c>
      <c r="J12" s="49">
        <f>+COUNTIFS('Seguimiento Agosto 2025'!$C$12:$C$256,Tabla13[[#This Row],[PROVINCIA]],'Seguimiento Agosto 2025'!$I$12:$I$256,'Seguimiento Agosto 2025'!$I$24)</f>
        <v>9</v>
      </c>
      <c r="K12" s="49">
        <f>+COUNTIFS('Seguimiento Agosto 2025'!$C$12:$C$256,Tabla13[[#This Row],[PROVINCIA]],'Seguimiento Agosto 2025'!$I$12:$I$256,'Seguimiento Agosto 2025'!$I$28)</f>
        <v>1</v>
      </c>
      <c r="L12" s="49">
        <f>COUNTIFS('Seguimiento Agosto 2025'!$C$12:$C$256,'estado terrenos '!A10,'Seguimiento Agosto 2025'!$H$12:$H$256,'Seguimiento Agosto 2025'!$H$15)</f>
        <v>0</v>
      </c>
    </row>
    <row r="13" spans="1:12" x14ac:dyDescent="0.25">
      <c r="C13" s="44" t="s">
        <v>31</v>
      </c>
      <c r="D13" s="47">
        <f>+'estado terrenos '!B11</f>
        <v>6</v>
      </c>
      <c r="E13" s="48">
        <f>+COUNTIFS('Seguimiento Agosto 2025'!$C$12:$C$256,Tabla13[[#This Row],[PROVINCIA]],'Seguimiento Agosto 2025'!$H$12:$H$256,'Seguimiento Agosto 2025'!$H$20)</f>
        <v>0</v>
      </c>
      <c r="F13" s="49">
        <f>+COUNTIFS('Seguimiento Agosto 2025'!$C$12:$C$256,Tabla13[[#This Row],[PROVINCIA]],'Seguimiento Agosto 2025'!$H$12:$H$256,'Seguimiento Agosto 2025'!$H$14)</f>
        <v>4</v>
      </c>
      <c r="G13" s="49">
        <f>+COUNTIFS('Seguimiento Agosto 2025'!$C$12:$C$256,Tabla13[[#This Row],[PROVINCIA]],'Seguimiento Agosto 2025'!$H$12:$H$256,'Seguimiento Agosto 2025'!$H$31)</f>
        <v>1</v>
      </c>
      <c r="H13" s="49">
        <f>+COUNTIFS('Seguimiento Agosto 2025'!$C$12:$C$256,Tabla13[[#This Row],[PROVINCIA]],'Seguimiento Agosto 2025'!$H$12:$H$256,'Seguimiento Agosto 2025'!$H$22)</f>
        <v>4</v>
      </c>
      <c r="I13" s="49">
        <f>SUM(Tabla13[[#This Row],[CAIPI DETENIDO POR PAGO TERRENO]:[CAIPI DETENIDO]])</f>
        <v>9</v>
      </c>
      <c r="J13" s="49">
        <f>+COUNTIFS('Seguimiento Agosto 2025'!$C$12:$C$256,Tabla13[[#This Row],[PROVINCIA]],'Seguimiento Agosto 2025'!$I$12:$I$256,'Seguimiento Agosto 2025'!$I$24)</f>
        <v>6</v>
      </c>
      <c r="K13" s="49">
        <f>+COUNTIFS('Seguimiento Agosto 2025'!$C$12:$C$256,Tabla13[[#This Row],[PROVINCIA]],'Seguimiento Agosto 2025'!$I$12:$I$256,'Seguimiento Agosto 2025'!$I$28)</f>
        <v>0</v>
      </c>
      <c r="L13" s="49">
        <f>COUNTIFS('Seguimiento Agosto 2025'!$C$12:$C$256,'estado terrenos '!A11,'Seguimiento Agosto 2025'!$H$12:$H$256,'Seguimiento Agosto 2025'!$H$15)</f>
        <v>0</v>
      </c>
    </row>
    <row r="14" spans="1:12" x14ac:dyDescent="0.25">
      <c r="C14" s="44" t="s">
        <v>32</v>
      </c>
      <c r="D14" s="47">
        <f>+'estado terrenos '!B12</f>
        <v>2</v>
      </c>
      <c r="E14" s="48">
        <f>+COUNTIFS('Seguimiento Agosto 2025'!$C$12:$C$256,Tabla13[[#This Row],[PROVINCIA]],'Seguimiento Agosto 2025'!$H$12:$H$256,'Seguimiento Agosto 2025'!$H$20)</f>
        <v>0</v>
      </c>
      <c r="F14" s="49">
        <f>+COUNTIFS('Seguimiento Agosto 2025'!$C$12:$C$256,Tabla13[[#This Row],[PROVINCIA]],'Seguimiento Agosto 2025'!$H$12:$H$256,'Seguimiento Agosto 2025'!$H$14)</f>
        <v>1</v>
      </c>
      <c r="G14" s="49">
        <f>+COUNTIFS('Seguimiento Agosto 2025'!$C$12:$C$256,Tabla13[[#This Row],[PROVINCIA]],'Seguimiento Agosto 2025'!$H$12:$H$256,'Seguimiento Agosto 2025'!$H$31)</f>
        <v>0</v>
      </c>
      <c r="H14" s="49">
        <f>+COUNTIFS('Seguimiento Agosto 2025'!$C$12:$C$256,Tabla13[[#This Row],[PROVINCIA]],'Seguimiento Agosto 2025'!$H$12:$H$256,'Seguimiento Agosto 2025'!$H$22)</f>
        <v>1</v>
      </c>
      <c r="I14" s="49">
        <f>SUM(Tabla13[[#This Row],[CAIPI DETENIDO POR PAGO TERRENO]:[CAIPI DETENIDO]])</f>
        <v>2</v>
      </c>
      <c r="J14" s="49">
        <f>+COUNTIFS('Seguimiento Agosto 2025'!$C$12:$C$256,Tabla13[[#This Row],[PROVINCIA]],'Seguimiento Agosto 2025'!$I$12:$I$256,'Seguimiento Agosto 2025'!$I$24)</f>
        <v>1</v>
      </c>
      <c r="K14" s="49">
        <f>+COUNTIFS('Seguimiento Agosto 2025'!$C$12:$C$256,Tabla13[[#This Row],[PROVINCIA]],'Seguimiento Agosto 2025'!$I$12:$I$256,'Seguimiento Agosto 2025'!$I$28)</f>
        <v>0</v>
      </c>
      <c r="L14" s="49">
        <f>COUNTIFS('Seguimiento Agosto 2025'!$C$12:$C$256,'estado terrenos '!A12,'Seguimiento Agosto 2025'!$H$12:$H$256,'Seguimiento Agosto 2025'!$H$15)</f>
        <v>0</v>
      </c>
    </row>
    <row r="15" spans="1:12" x14ac:dyDescent="0.25">
      <c r="C15" s="44" t="s">
        <v>33</v>
      </c>
      <c r="D15" s="47">
        <f>+'estado terrenos '!B13</f>
        <v>2</v>
      </c>
      <c r="E15" s="48">
        <f>+COUNTIFS('Seguimiento Agosto 2025'!$C$12:$C$256,Tabla13[[#This Row],[PROVINCIA]],'Seguimiento Agosto 2025'!$H$12:$H$256,'Seguimiento Agosto 2025'!$H$20)</f>
        <v>0</v>
      </c>
      <c r="F15" s="49">
        <f>+COUNTIFS('Seguimiento Agosto 2025'!$C$12:$C$256,Tabla13[[#This Row],[PROVINCIA]],'Seguimiento Agosto 2025'!$H$12:$H$256,'Seguimiento Agosto 2025'!$H$14)</f>
        <v>0</v>
      </c>
      <c r="G15" s="49">
        <f>+COUNTIFS('Seguimiento Agosto 2025'!$C$12:$C$256,Tabla13[[#This Row],[PROVINCIA]],'Seguimiento Agosto 2025'!$H$12:$H$256,'Seguimiento Agosto 2025'!$H$31)</f>
        <v>0</v>
      </c>
      <c r="H15" s="49">
        <f>+COUNTIFS('Seguimiento Agosto 2025'!$C$12:$C$256,Tabla13[[#This Row],[PROVINCIA]],'Seguimiento Agosto 2025'!$H$12:$H$256,'Seguimiento Agosto 2025'!$H$22)</f>
        <v>0</v>
      </c>
      <c r="I15" s="49">
        <f>SUM(Tabla13[[#This Row],[CAIPI DETENIDO POR PAGO TERRENO]:[CAIPI DETENIDO]])</f>
        <v>0</v>
      </c>
      <c r="J15" s="49">
        <f>+COUNTIFS('Seguimiento Agosto 2025'!$C$12:$C$256,Tabla13[[#This Row],[PROVINCIA]],'Seguimiento Agosto 2025'!$I$12:$I$256,'Seguimiento Agosto 2025'!$I$24)</f>
        <v>0</v>
      </c>
      <c r="K15" s="49">
        <f>+COUNTIFS('Seguimiento Agosto 2025'!$C$12:$C$256,Tabla13[[#This Row],[PROVINCIA]],'Seguimiento Agosto 2025'!$I$12:$I$256,'Seguimiento Agosto 2025'!$I$28)</f>
        <v>0</v>
      </c>
      <c r="L15" s="49">
        <f>COUNTIFS('Seguimiento Agosto 2025'!$C$12:$C$256,'estado terrenos '!A13,'Seguimiento Agosto 2025'!$H$12:$H$256,'Seguimiento Agosto 2025'!$H$15)</f>
        <v>0</v>
      </c>
    </row>
    <row r="16" spans="1:12" x14ac:dyDescent="0.25">
      <c r="C16" s="44" t="s">
        <v>34</v>
      </c>
      <c r="D16" s="47">
        <f>+'estado terrenos '!B14</f>
        <v>6</v>
      </c>
      <c r="E16" s="48">
        <f>+COUNTIFS('Seguimiento Agosto 2025'!$C$12:$C$256,Tabla13[[#This Row],[PROVINCIA]],'Seguimiento Agosto 2025'!$H$12:$H$256,'Seguimiento Agosto 2025'!$H$20)</f>
        <v>0</v>
      </c>
      <c r="F16" s="49">
        <f>+COUNTIFS('Seguimiento Agosto 2025'!$C$12:$C$256,Tabla13[[#This Row],[PROVINCIA]],'Seguimiento Agosto 2025'!$H$12:$H$256,'Seguimiento Agosto 2025'!$H$14)</f>
        <v>3</v>
      </c>
      <c r="G16" s="49">
        <f>+COUNTIFS('Seguimiento Agosto 2025'!$C$12:$C$256,Tabla13[[#This Row],[PROVINCIA]],'Seguimiento Agosto 2025'!$H$12:$H$256,'Seguimiento Agosto 2025'!$H$31)</f>
        <v>1</v>
      </c>
      <c r="H16" s="49">
        <f>+COUNTIFS('Seguimiento Agosto 2025'!$C$12:$C$256,Tabla13[[#This Row],[PROVINCIA]],'Seguimiento Agosto 2025'!$H$12:$H$256,'Seguimiento Agosto 2025'!$H$22)</f>
        <v>3</v>
      </c>
      <c r="I16" s="49">
        <f>SUM(Tabla13[[#This Row],[CAIPI DETENIDO POR PAGO TERRENO]:[CAIPI DETENIDO]])</f>
        <v>7</v>
      </c>
      <c r="J16" s="49">
        <f>+COUNTIFS('Seguimiento Agosto 2025'!$C$12:$C$256,Tabla13[[#This Row],[PROVINCIA]],'Seguimiento Agosto 2025'!$I$12:$I$256,'Seguimiento Agosto 2025'!$I$24)</f>
        <v>5</v>
      </c>
      <c r="K16" s="49">
        <f>+COUNTIFS('Seguimiento Agosto 2025'!$C$12:$C$256,Tabla13[[#This Row],[PROVINCIA]],'Seguimiento Agosto 2025'!$I$12:$I$256,'Seguimiento Agosto 2025'!$I$28)</f>
        <v>1</v>
      </c>
      <c r="L16" s="49">
        <f>COUNTIFS('Seguimiento Agosto 2025'!$C$12:$C$256,'estado terrenos '!A14,'Seguimiento Agosto 2025'!$H$12:$H$256,'Seguimiento Agosto 2025'!$H$15)</f>
        <v>1</v>
      </c>
    </row>
    <row r="17" spans="1:12" x14ac:dyDescent="0.25">
      <c r="C17" s="44" t="s">
        <v>35</v>
      </c>
      <c r="D17" s="47">
        <f>+'estado terrenos '!B15</f>
        <v>3</v>
      </c>
      <c r="E17" s="48">
        <f>+COUNTIFS('Seguimiento Agosto 2025'!$C$12:$C$256,Tabla13[[#This Row],[PROVINCIA]],'Seguimiento Agosto 2025'!$H$12:$H$256,'Seguimiento Agosto 2025'!$H$20)</f>
        <v>1</v>
      </c>
      <c r="F17" s="49">
        <f>+COUNTIFS('Seguimiento Agosto 2025'!$C$12:$C$256,Tabla13[[#This Row],[PROVINCIA]],'Seguimiento Agosto 2025'!$H$12:$H$256,'Seguimiento Agosto 2025'!$H$14)</f>
        <v>0</v>
      </c>
      <c r="G17" s="49">
        <f>+COUNTIFS('Seguimiento Agosto 2025'!$C$12:$C$256,Tabla13[[#This Row],[PROVINCIA]],'Seguimiento Agosto 2025'!$H$12:$H$256,'Seguimiento Agosto 2025'!$H$31)</f>
        <v>0</v>
      </c>
      <c r="H17" s="49">
        <f>+COUNTIFS('Seguimiento Agosto 2025'!$C$12:$C$256,Tabla13[[#This Row],[PROVINCIA]],'Seguimiento Agosto 2025'!$H$12:$H$256,'Seguimiento Agosto 2025'!$H$22)</f>
        <v>0</v>
      </c>
      <c r="I17" s="49">
        <f>SUM(Tabla13[[#This Row],[CAIPI DETENIDO POR PAGO TERRENO]:[CAIPI DETENIDO]])</f>
        <v>1</v>
      </c>
      <c r="J17" s="49">
        <f>+COUNTIFS('Seguimiento Agosto 2025'!$C$12:$C$256,Tabla13[[#This Row],[PROVINCIA]],'Seguimiento Agosto 2025'!$I$12:$I$256,'Seguimiento Agosto 2025'!$I$24)</f>
        <v>3</v>
      </c>
      <c r="K17" s="49">
        <f>+COUNTIFS('Seguimiento Agosto 2025'!$C$12:$C$256,Tabla13[[#This Row],[PROVINCIA]],'Seguimiento Agosto 2025'!$I$12:$I$256,'Seguimiento Agosto 2025'!$I$28)</f>
        <v>0</v>
      </c>
      <c r="L17" s="49">
        <f>COUNTIFS('Seguimiento Agosto 2025'!$C$12:$C$256,'estado terrenos '!A15,'Seguimiento Agosto 2025'!$H$12:$H$256,'Seguimiento Agosto 2025'!$H$15)</f>
        <v>1</v>
      </c>
    </row>
    <row r="18" spans="1:12" x14ac:dyDescent="0.25">
      <c r="C18" s="44" t="s">
        <v>36</v>
      </c>
      <c r="D18" s="47">
        <f>+'estado terrenos '!B16</f>
        <v>3</v>
      </c>
      <c r="E18" s="48">
        <f>+COUNTIFS('Seguimiento Agosto 2025'!$C$12:$C$256,Tabla13[[#This Row],[PROVINCIA]],'Seguimiento Agosto 2025'!$H$12:$H$256,'Seguimiento Agosto 2025'!$H$20)</f>
        <v>0</v>
      </c>
      <c r="F18" s="49">
        <f>+COUNTIFS('Seguimiento Agosto 2025'!$C$12:$C$256,Tabla13[[#This Row],[PROVINCIA]],'Seguimiento Agosto 2025'!$H$12:$H$256,'Seguimiento Agosto 2025'!$H$14)</f>
        <v>1</v>
      </c>
      <c r="G18" s="49">
        <f>+COUNTIFS('Seguimiento Agosto 2025'!$C$12:$C$256,Tabla13[[#This Row],[PROVINCIA]],'Seguimiento Agosto 2025'!$H$12:$H$256,'Seguimiento Agosto 2025'!$H$31)</f>
        <v>0</v>
      </c>
      <c r="H18" s="49">
        <f>+COUNTIFS('Seguimiento Agosto 2025'!$C$12:$C$256,Tabla13[[#This Row],[PROVINCIA]],'Seguimiento Agosto 2025'!$H$12:$H$256,'Seguimiento Agosto 2025'!$H$22)</f>
        <v>1</v>
      </c>
      <c r="I18" s="49">
        <f>SUM(Tabla13[[#This Row],[CAIPI DETENIDO POR PAGO TERRENO]:[CAIPI DETENIDO]])</f>
        <v>2</v>
      </c>
      <c r="J18" s="49">
        <f>+COUNTIFS('Seguimiento Agosto 2025'!$C$12:$C$256,Tabla13[[#This Row],[PROVINCIA]],'Seguimiento Agosto 2025'!$I$12:$I$256,'Seguimiento Agosto 2025'!$I$24)</f>
        <v>2</v>
      </c>
      <c r="K18" s="49">
        <f>+COUNTIFS('Seguimiento Agosto 2025'!$C$12:$C$256,Tabla13[[#This Row],[PROVINCIA]],'Seguimiento Agosto 2025'!$I$12:$I$256,'Seguimiento Agosto 2025'!$I$28)</f>
        <v>1</v>
      </c>
      <c r="L18" s="49">
        <f>COUNTIFS('Seguimiento Agosto 2025'!$C$12:$C$256,'estado terrenos '!A16,'Seguimiento Agosto 2025'!$H$12:$H$256,'Seguimiento Agosto 2025'!$H$15)</f>
        <v>0</v>
      </c>
    </row>
    <row r="19" spans="1:12" x14ac:dyDescent="0.25">
      <c r="C19" s="44" t="s">
        <v>37</v>
      </c>
      <c r="D19" s="47">
        <f>+'estado terrenos '!B17</f>
        <v>4</v>
      </c>
      <c r="E19" s="48">
        <f>+COUNTIFS('Seguimiento Agosto 2025'!$C$12:$C$256,Tabla13[[#This Row],[PROVINCIA]],'Seguimiento Agosto 2025'!$H$12:$H$256,'Seguimiento Agosto 2025'!$H$20)</f>
        <v>0</v>
      </c>
      <c r="F19" s="49">
        <f>+COUNTIFS('Seguimiento Agosto 2025'!$C$12:$C$256,Tabla13[[#This Row],[PROVINCIA]],'Seguimiento Agosto 2025'!$H$12:$H$256,'Seguimiento Agosto 2025'!$H$14)</f>
        <v>2</v>
      </c>
      <c r="G19" s="49">
        <f>+COUNTIFS('Seguimiento Agosto 2025'!$C$12:$C$256,Tabla13[[#This Row],[PROVINCIA]],'Seguimiento Agosto 2025'!$H$12:$H$256,'Seguimiento Agosto 2025'!$H$31)</f>
        <v>1</v>
      </c>
      <c r="H19" s="49">
        <f>+COUNTIFS('Seguimiento Agosto 2025'!$C$12:$C$256,Tabla13[[#This Row],[PROVINCIA]],'Seguimiento Agosto 2025'!$H$12:$H$256,'Seguimiento Agosto 2025'!$H$22)</f>
        <v>2</v>
      </c>
      <c r="I19" s="49">
        <f>SUM(Tabla13[[#This Row],[CAIPI DETENIDO POR PAGO TERRENO]:[CAIPI DETENIDO]])</f>
        <v>5</v>
      </c>
      <c r="J19" s="49">
        <f>+COUNTIFS('Seguimiento Agosto 2025'!$C$12:$C$256,Tabla13[[#This Row],[PROVINCIA]],'Seguimiento Agosto 2025'!$I$12:$I$256,'Seguimiento Agosto 2025'!$I$24)</f>
        <v>4</v>
      </c>
      <c r="K19" s="49">
        <f>+COUNTIFS('Seguimiento Agosto 2025'!$C$12:$C$256,Tabla13[[#This Row],[PROVINCIA]],'Seguimiento Agosto 2025'!$I$12:$I$256,'Seguimiento Agosto 2025'!$I$28)</f>
        <v>0</v>
      </c>
      <c r="L19" s="49">
        <f>COUNTIFS('Seguimiento Agosto 2025'!$C$12:$C$256,'estado terrenos '!A17,'Seguimiento Agosto 2025'!$H$12:$H$256,'Seguimiento Agosto 2025'!$H$15)</f>
        <v>1</v>
      </c>
    </row>
    <row r="20" spans="1:12" x14ac:dyDescent="0.25">
      <c r="C20" s="44" t="s">
        <v>38</v>
      </c>
      <c r="D20" s="47">
        <f>+'estado terrenos '!B18</f>
        <v>8</v>
      </c>
      <c r="E20" s="48">
        <f>+COUNTIFS('Seguimiento Agosto 2025'!$C$12:$C$256,Tabla13[[#This Row],[PROVINCIA]],'Seguimiento Agosto 2025'!$H$12:$H$256,'Seguimiento Agosto 2025'!$H$20)</f>
        <v>0</v>
      </c>
      <c r="F20" s="49">
        <f>+COUNTIFS('Seguimiento Agosto 2025'!$C$12:$C$256,Tabla13[[#This Row],[PROVINCIA]],'Seguimiento Agosto 2025'!$H$12:$H$256,'Seguimiento Agosto 2025'!$H$14)</f>
        <v>5</v>
      </c>
      <c r="G20" s="49">
        <f>+COUNTIFS('Seguimiento Agosto 2025'!$C$12:$C$256,Tabla13[[#This Row],[PROVINCIA]],'Seguimiento Agosto 2025'!$H$12:$H$256,'Seguimiento Agosto 2025'!$H$31)</f>
        <v>2</v>
      </c>
      <c r="H20" s="49">
        <f>+COUNTIFS('Seguimiento Agosto 2025'!$C$12:$C$256,Tabla13[[#This Row],[PROVINCIA]],'Seguimiento Agosto 2025'!$H$12:$H$256,'Seguimiento Agosto 2025'!$H$22)</f>
        <v>5</v>
      </c>
      <c r="I20" s="49">
        <f>SUM(Tabla13[[#This Row],[CAIPI DETENIDO POR PAGO TERRENO]:[CAIPI DETENIDO]])</f>
        <v>12</v>
      </c>
      <c r="J20" s="49">
        <f>+COUNTIFS('Seguimiento Agosto 2025'!$C$12:$C$256,Tabla13[[#This Row],[PROVINCIA]],'Seguimiento Agosto 2025'!$I$12:$I$256,'Seguimiento Agosto 2025'!$I$24)</f>
        <v>8</v>
      </c>
      <c r="K20" s="49">
        <f>+COUNTIFS('Seguimiento Agosto 2025'!$C$12:$C$256,Tabla13[[#This Row],[PROVINCIA]],'Seguimiento Agosto 2025'!$I$12:$I$256,'Seguimiento Agosto 2025'!$I$28)</f>
        <v>0</v>
      </c>
      <c r="L20" s="49">
        <f>COUNTIFS('Seguimiento Agosto 2025'!$C$12:$C$256,'estado terrenos '!A18,'Seguimiento Agosto 2025'!$H$12:$H$256,'Seguimiento Agosto 2025'!$H$15)</f>
        <v>0</v>
      </c>
    </row>
    <row r="21" spans="1:12" x14ac:dyDescent="0.25">
      <c r="C21" s="44" t="s">
        <v>39</v>
      </c>
      <c r="D21" s="47">
        <f>+'estado terrenos '!B19</f>
        <v>7</v>
      </c>
      <c r="E21" s="48">
        <f>+COUNTIFS('Seguimiento Agosto 2025'!$C$12:$C$256,Tabla13[[#This Row],[PROVINCIA]],'Seguimiento Agosto 2025'!$H$12:$H$256,'Seguimiento Agosto 2025'!$H$20)</f>
        <v>1</v>
      </c>
      <c r="F21" s="49">
        <f>+COUNTIFS('Seguimiento Agosto 2025'!$C$12:$C$256,Tabla13[[#This Row],[PROVINCIA]],'Seguimiento Agosto 2025'!$H$12:$H$256,'Seguimiento Agosto 2025'!$H$14)</f>
        <v>4</v>
      </c>
      <c r="G21" s="49">
        <f>+COUNTIFS('Seguimiento Agosto 2025'!$C$12:$C$256,Tabla13[[#This Row],[PROVINCIA]],'Seguimiento Agosto 2025'!$H$12:$H$256,'Seguimiento Agosto 2025'!$H$31)</f>
        <v>2</v>
      </c>
      <c r="H21" s="49">
        <f>+COUNTIFS('Seguimiento Agosto 2025'!$C$12:$C$256,Tabla13[[#This Row],[PROVINCIA]],'Seguimiento Agosto 2025'!$H$12:$H$256,'Seguimiento Agosto 2025'!$H$22)</f>
        <v>4</v>
      </c>
      <c r="I21" s="49">
        <f>SUM(Tabla13[[#This Row],[CAIPI DETENIDO POR PAGO TERRENO]:[CAIPI DETENIDO]])</f>
        <v>11</v>
      </c>
      <c r="J21" s="49">
        <f>+COUNTIFS('Seguimiento Agosto 2025'!$C$12:$C$256,Tabla13[[#This Row],[PROVINCIA]],'Seguimiento Agosto 2025'!$I$12:$I$256,'Seguimiento Agosto 2025'!$I$24)</f>
        <v>7</v>
      </c>
      <c r="K21" s="49">
        <f>+COUNTIFS('Seguimiento Agosto 2025'!$C$12:$C$256,Tabla13[[#This Row],[PROVINCIA]],'Seguimiento Agosto 2025'!$I$12:$I$256,'Seguimiento Agosto 2025'!$I$28)</f>
        <v>0</v>
      </c>
      <c r="L21" s="49">
        <f>COUNTIFS('Seguimiento Agosto 2025'!$C$12:$C$256,'estado terrenos '!A19,'Seguimiento Agosto 2025'!$H$12:$H$256,'Seguimiento Agosto 2025'!$H$15)</f>
        <v>0</v>
      </c>
    </row>
    <row r="22" spans="1:12" x14ac:dyDescent="0.25">
      <c r="C22" s="44" t="s">
        <v>40</v>
      </c>
      <c r="D22" s="47">
        <f>+'estado terrenos '!B20</f>
        <v>9</v>
      </c>
      <c r="E22" s="48">
        <f>+COUNTIFS('Seguimiento Agosto 2025'!$C$12:$C$256,Tabla13[[#This Row],[PROVINCIA]],'Seguimiento Agosto 2025'!$H$12:$H$256,'Seguimiento Agosto 2025'!$H$20)</f>
        <v>2</v>
      </c>
      <c r="F22" s="49">
        <f>+COUNTIFS('Seguimiento Agosto 2025'!$C$12:$C$256,Tabla13[[#This Row],[PROVINCIA]],'Seguimiento Agosto 2025'!$H$12:$H$256,'Seguimiento Agosto 2025'!$H$14)</f>
        <v>3</v>
      </c>
      <c r="G22" s="49">
        <f>+COUNTIFS('Seguimiento Agosto 2025'!$C$12:$C$256,Tabla13[[#This Row],[PROVINCIA]],'Seguimiento Agosto 2025'!$H$12:$H$256,'Seguimiento Agosto 2025'!$H$31)</f>
        <v>1</v>
      </c>
      <c r="H22" s="49">
        <f>+COUNTIFS('Seguimiento Agosto 2025'!$C$12:$C$256,Tabla13[[#This Row],[PROVINCIA]],'Seguimiento Agosto 2025'!$H$12:$H$256,'Seguimiento Agosto 2025'!$H$22)</f>
        <v>3</v>
      </c>
      <c r="I22" s="49">
        <f>SUM(Tabla13[[#This Row],[CAIPI DETENIDO POR PAGO TERRENO]:[CAIPI DETENIDO]])</f>
        <v>9</v>
      </c>
      <c r="J22" s="49">
        <f>+COUNTIFS('Seguimiento Agosto 2025'!$C$12:$C$256,Tabla13[[#This Row],[PROVINCIA]],'Seguimiento Agosto 2025'!$I$12:$I$256,'Seguimiento Agosto 2025'!$I$24)</f>
        <v>7</v>
      </c>
      <c r="K22" s="49">
        <f>+COUNTIFS('Seguimiento Agosto 2025'!$C$12:$C$256,Tabla13[[#This Row],[PROVINCIA]],'Seguimiento Agosto 2025'!$I$12:$I$256,'Seguimiento Agosto 2025'!$I$28)</f>
        <v>1</v>
      </c>
      <c r="L22" s="49">
        <f>COUNTIFS('Seguimiento Agosto 2025'!$C$12:$C$256,'estado terrenos '!A20,'Seguimiento Agosto 2025'!$H$12:$H$256,'Seguimiento Agosto 2025'!$H$15)</f>
        <v>0</v>
      </c>
    </row>
    <row r="23" spans="1:12" s="7" customFormat="1" ht="28.5" x14ac:dyDescent="0.2">
      <c r="A23" s="38"/>
      <c r="B23" s="38"/>
      <c r="C23" s="44" t="s">
        <v>41</v>
      </c>
      <c r="D23" s="47">
        <f>+'estado terrenos '!B21</f>
        <v>3</v>
      </c>
      <c r="E23" s="48">
        <f>+COUNTIFS('Seguimiento Agosto 2025'!$C$12:$C$256,Tabla13[[#This Row],[PROVINCIA]],'Seguimiento Agosto 2025'!$H$12:$H$256,'Seguimiento Agosto 2025'!$H$20)</f>
        <v>0</v>
      </c>
      <c r="F23" s="49">
        <f>+COUNTIFS('Seguimiento Agosto 2025'!$C$12:$C$256,Tabla13[[#This Row],[PROVINCIA]],'Seguimiento Agosto 2025'!$H$12:$H$256,'Seguimiento Agosto 2025'!$H$14)</f>
        <v>0</v>
      </c>
      <c r="G23" s="49">
        <f>+COUNTIFS('Seguimiento Agosto 2025'!$C$12:$C$256,Tabla13[[#This Row],[PROVINCIA]],'Seguimiento Agosto 2025'!$H$12:$H$256,'Seguimiento Agosto 2025'!$H$31)</f>
        <v>0</v>
      </c>
      <c r="H23" s="49">
        <f>+COUNTIFS('Seguimiento Agosto 2025'!$C$12:$C$256,Tabla13[[#This Row],[PROVINCIA]],'Seguimiento Agosto 2025'!$H$12:$H$256,'Seguimiento Agosto 2025'!$H$22)</f>
        <v>0</v>
      </c>
      <c r="I23" s="50">
        <f>SUM(Tabla13[[#This Row],[CAIPI DETENIDO POR PAGO TERRENO]:[CAIPI DETENIDO]])</f>
        <v>0</v>
      </c>
      <c r="J23" s="50">
        <f>+COUNTIFS('Seguimiento Agosto 2025'!$C$12:$C$256,Tabla13[[#This Row],[PROVINCIA]],'Seguimiento Agosto 2025'!$I$12:$I$256,'Seguimiento Agosto 2025'!$I$24)</f>
        <v>0</v>
      </c>
      <c r="K23" s="50">
        <f>+COUNTIFS('Seguimiento Agosto 2025'!$C$12:$C$256,Tabla13[[#This Row],[PROVINCIA]],'Seguimiento Agosto 2025'!$I$12:$I$256,'Seguimiento Agosto 2025'!$I$28)</f>
        <v>0</v>
      </c>
      <c r="L23" s="50">
        <f>COUNTIFS('Seguimiento Agosto 2025'!$C$12:$C$256,'estado terrenos '!A21,'Seguimiento Agosto 2025'!$H$12:$H$256,'Seguimiento Agosto 2025'!$H$15)</f>
        <v>1</v>
      </c>
    </row>
    <row r="24" spans="1:12" x14ac:dyDescent="0.25">
      <c r="C24" s="44" t="s">
        <v>42</v>
      </c>
      <c r="D24" s="47">
        <f>+'estado terrenos '!B22</f>
        <v>3</v>
      </c>
      <c r="E24" s="48">
        <f>+COUNTIFS('Seguimiento Agosto 2025'!$C$12:$C$256,Tabla13[[#This Row],[PROVINCIA]],'Seguimiento Agosto 2025'!$H$12:$H$256,'Seguimiento Agosto 2025'!$H$20)</f>
        <v>1</v>
      </c>
      <c r="F24" s="49">
        <f>+COUNTIFS('Seguimiento Agosto 2025'!$C$12:$C$256,Tabla13[[#This Row],[PROVINCIA]],'Seguimiento Agosto 2025'!$H$12:$H$256,'Seguimiento Agosto 2025'!$H$14)</f>
        <v>1</v>
      </c>
      <c r="G24" s="49">
        <f>+COUNTIFS('Seguimiento Agosto 2025'!$C$12:$C$256,Tabla13[[#This Row],[PROVINCIA]],'Seguimiento Agosto 2025'!$H$12:$H$256,'Seguimiento Agosto 2025'!$H$31)</f>
        <v>0</v>
      </c>
      <c r="H24" s="49">
        <f>+COUNTIFS('Seguimiento Agosto 2025'!$C$12:$C$256,Tabla13[[#This Row],[PROVINCIA]],'Seguimiento Agosto 2025'!$H$12:$H$256,'Seguimiento Agosto 2025'!$H$22)</f>
        <v>1</v>
      </c>
      <c r="I24" s="49">
        <f>SUM(Tabla13[[#This Row],[CAIPI DETENIDO POR PAGO TERRENO]:[CAIPI DETENIDO]])</f>
        <v>3</v>
      </c>
      <c r="J24" s="49">
        <f>+COUNTIFS('Seguimiento Agosto 2025'!$C$12:$C$256,Tabla13[[#This Row],[PROVINCIA]],'Seguimiento Agosto 2025'!$I$12:$I$256,'Seguimiento Agosto 2025'!$I$24)</f>
        <v>2</v>
      </c>
      <c r="K24" s="49">
        <f>+COUNTIFS('Seguimiento Agosto 2025'!$C$12:$C$256,Tabla13[[#This Row],[PROVINCIA]],'Seguimiento Agosto 2025'!$I$12:$I$256,'Seguimiento Agosto 2025'!$I$28)</f>
        <v>0</v>
      </c>
      <c r="L24" s="49">
        <f>COUNTIFS('Seguimiento Agosto 2025'!$C$12:$C$256,'estado terrenos '!A22,'Seguimiento Agosto 2025'!$H$12:$H$256,'Seguimiento Agosto 2025'!$H$15)</f>
        <v>0</v>
      </c>
    </row>
    <row r="25" spans="1:12" x14ac:dyDescent="0.25">
      <c r="C25" s="44" t="s">
        <v>43</v>
      </c>
      <c r="D25" s="47">
        <f>+'estado terrenos '!B23</f>
        <v>4</v>
      </c>
      <c r="E25" s="48">
        <f>+COUNTIFS('Seguimiento Agosto 2025'!$C$12:$C$256,Tabla13[[#This Row],[PROVINCIA]],'Seguimiento Agosto 2025'!$H$12:$H$256,'Seguimiento Agosto 2025'!$H$20)</f>
        <v>3</v>
      </c>
      <c r="F25" s="49">
        <f>+COUNTIFS('Seguimiento Agosto 2025'!$C$12:$C$256,Tabla13[[#This Row],[PROVINCIA]],'Seguimiento Agosto 2025'!$H$12:$H$256,'Seguimiento Agosto 2025'!$H$14)</f>
        <v>0</v>
      </c>
      <c r="G25" s="49">
        <f>+COUNTIFS('Seguimiento Agosto 2025'!$C$12:$C$256,Tabla13[[#This Row],[PROVINCIA]],'Seguimiento Agosto 2025'!$H$12:$H$256,'Seguimiento Agosto 2025'!$H$31)</f>
        <v>0</v>
      </c>
      <c r="H25" s="49">
        <f>+COUNTIFS('Seguimiento Agosto 2025'!$C$12:$C$256,Tabla13[[#This Row],[PROVINCIA]],'Seguimiento Agosto 2025'!$H$12:$H$256,'Seguimiento Agosto 2025'!$H$22)</f>
        <v>0</v>
      </c>
      <c r="I25" s="49">
        <f>SUM(Tabla13[[#This Row],[CAIPI DETENIDO POR PAGO TERRENO]:[CAIPI DETENIDO]])</f>
        <v>3</v>
      </c>
      <c r="J25" s="49">
        <f>+COUNTIFS('Seguimiento Agosto 2025'!$C$12:$C$256,Tabla13[[#This Row],[PROVINCIA]],'Seguimiento Agosto 2025'!$I$12:$I$256,'Seguimiento Agosto 2025'!$I$24)</f>
        <v>3</v>
      </c>
      <c r="K25" s="49">
        <f>+COUNTIFS('Seguimiento Agosto 2025'!$C$12:$C$256,Tabla13[[#This Row],[PROVINCIA]],'Seguimiento Agosto 2025'!$I$12:$I$256,'Seguimiento Agosto 2025'!$I$28)</f>
        <v>0</v>
      </c>
      <c r="L25" s="49">
        <f>COUNTIFS('Seguimiento Agosto 2025'!$C$12:$C$256,'estado terrenos '!A23,'Seguimiento Agosto 2025'!$H$12:$H$256,'Seguimiento Agosto 2025'!$H$15)</f>
        <v>0</v>
      </c>
    </row>
    <row r="26" spans="1:12" x14ac:dyDescent="0.25">
      <c r="C26" s="44" t="s">
        <v>44</v>
      </c>
      <c r="D26" s="47">
        <f>+'estado terrenos '!B24</f>
        <v>5</v>
      </c>
      <c r="E26" s="48">
        <f>+COUNTIFS('Seguimiento Agosto 2025'!$C$12:$C$256,Tabla13[[#This Row],[PROVINCIA]],'Seguimiento Agosto 2025'!$H$12:$H$256,'Seguimiento Agosto 2025'!$H$20)</f>
        <v>0</v>
      </c>
      <c r="F26" s="49">
        <f>+COUNTIFS('Seguimiento Agosto 2025'!$C$12:$C$256,Tabla13[[#This Row],[PROVINCIA]],'Seguimiento Agosto 2025'!$H$12:$H$256,'Seguimiento Agosto 2025'!$H$14)</f>
        <v>0</v>
      </c>
      <c r="G26" s="49">
        <f>+COUNTIFS('Seguimiento Agosto 2025'!$C$12:$C$256,Tabla13[[#This Row],[PROVINCIA]],'Seguimiento Agosto 2025'!$H$12:$H$256,'Seguimiento Agosto 2025'!$H$31)</f>
        <v>0</v>
      </c>
      <c r="H26" s="49">
        <f>+COUNTIFS('Seguimiento Agosto 2025'!$C$12:$C$256,Tabla13[[#This Row],[PROVINCIA]],'Seguimiento Agosto 2025'!$H$12:$H$256,'Seguimiento Agosto 2025'!$H$22)</f>
        <v>0</v>
      </c>
      <c r="I26" s="49">
        <f>SUM(Tabla13[[#This Row],[CAIPI DETENIDO POR PAGO TERRENO]:[CAIPI DETENIDO]])</f>
        <v>0</v>
      </c>
      <c r="J26" s="49">
        <f>+COUNTIFS('Seguimiento Agosto 2025'!$C$12:$C$256,Tabla13[[#This Row],[PROVINCIA]],'Seguimiento Agosto 2025'!$I$12:$I$256,'Seguimiento Agosto 2025'!$I$24)</f>
        <v>0</v>
      </c>
      <c r="K26" s="49">
        <f>+COUNTIFS('Seguimiento Agosto 2025'!$C$12:$C$256,Tabla13[[#This Row],[PROVINCIA]],'Seguimiento Agosto 2025'!$I$12:$I$256,'Seguimiento Agosto 2025'!$I$28)</f>
        <v>0</v>
      </c>
      <c r="L26" s="49">
        <f>COUNTIFS('Seguimiento Agosto 2025'!$C$12:$C$256,'estado terrenos '!A24,'Seguimiento Agosto 2025'!$H$12:$H$256,'Seguimiento Agosto 2025'!$H$15)</f>
        <v>0</v>
      </c>
    </row>
    <row r="27" spans="1:12" x14ac:dyDescent="0.25">
      <c r="C27" s="45" t="s">
        <v>45</v>
      </c>
      <c r="D27" s="47">
        <f>+'estado terrenos '!B25</f>
        <v>1</v>
      </c>
      <c r="E27" s="48">
        <f>+COUNTIFS('Seguimiento Agosto 2025'!$C$12:$C$256,Tabla13[[#This Row],[PROVINCIA]],'Seguimiento Agosto 2025'!$H$12:$H$256,'Seguimiento Agosto 2025'!$H$20)</f>
        <v>0</v>
      </c>
      <c r="F27" s="49">
        <f>+COUNTIFS('Seguimiento Agosto 2025'!$C$12:$C$256,Tabla13[[#This Row],[PROVINCIA]],'Seguimiento Agosto 2025'!$H$12:$H$256,'Seguimiento Agosto 2025'!$H$14)</f>
        <v>1</v>
      </c>
      <c r="G27" s="49">
        <f>+COUNTIFS('Seguimiento Agosto 2025'!$C$12:$C$256,Tabla13[[#This Row],[PROVINCIA]],'Seguimiento Agosto 2025'!$H$12:$H$256,'Seguimiento Agosto 2025'!$H$31)</f>
        <v>0</v>
      </c>
      <c r="H27" s="49">
        <f>+COUNTIFS('Seguimiento Agosto 2025'!$C$12:$C$256,Tabla13[[#This Row],[PROVINCIA]],'Seguimiento Agosto 2025'!$H$12:$H$256,'Seguimiento Agosto 2025'!$H$22)</f>
        <v>1</v>
      </c>
      <c r="I27" s="49">
        <f>SUM(Tabla13[[#This Row],[CAIPI DETENIDO POR PAGO TERRENO]:[CAIPI DETENIDO]])</f>
        <v>2</v>
      </c>
      <c r="J27" s="49">
        <f>+COUNTIFS('Seguimiento Agosto 2025'!$C$12:$C$256,Tabla13[[#This Row],[PROVINCIA]],'Seguimiento Agosto 2025'!$I$12:$I$256,'Seguimiento Agosto 2025'!$I$24)</f>
        <v>1</v>
      </c>
      <c r="K27" s="49">
        <f>+COUNTIFS('Seguimiento Agosto 2025'!$C$12:$C$256,Tabla13[[#This Row],[PROVINCIA]],'Seguimiento Agosto 2025'!$I$12:$I$256,'Seguimiento Agosto 2025'!$I$28)</f>
        <v>0</v>
      </c>
      <c r="L27" s="49">
        <f>COUNTIFS('Seguimiento Agosto 2025'!$C$12:$C$256,'estado terrenos '!A25,'Seguimiento Agosto 2025'!$H$12:$H$256,'Seguimiento Agosto 2025'!$H$15)</f>
        <v>0</v>
      </c>
    </row>
    <row r="28" spans="1:12" x14ac:dyDescent="0.25">
      <c r="C28" s="44" t="s">
        <v>46</v>
      </c>
      <c r="D28" s="47">
        <f>+'estado terrenos '!B26</f>
        <v>4</v>
      </c>
      <c r="E28" s="48">
        <f>+COUNTIFS('Seguimiento Agosto 2025'!$C$12:$C$256,Tabla13[[#This Row],[PROVINCIA]],'Seguimiento Agosto 2025'!$H$12:$H$256,'Seguimiento Agosto 2025'!$H$20)</f>
        <v>1</v>
      </c>
      <c r="F28" s="49">
        <f>+COUNTIFS('Seguimiento Agosto 2025'!$C$12:$C$256,Tabla13[[#This Row],[PROVINCIA]],'Seguimiento Agosto 2025'!$H$12:$H$256,'Seguimiento Agosto 2025'!$H$14)</f>
        <v>1</v>
      </c>
      <c r="G28" s="49">
        <f>+COUNTIFS('Seguimiento Agosto 2025'!$C$12:$C$256,Tabla13[[#This Row],[PROVINCIA]],'Seguimiento Agosto 2025'!$H$12:$H$256,'Seguimiento Agosto 2025'!$H$31)</f>
        <v>2</v>
      </c>
      <c r="H28" s="49">
        <f>+COUNTIFS('Seguimiento Agosto 2025'!$C$12:$C$256,Tabla13[[#This Row],[PROVINCIA]],'Seguimiento Agosto 2025'!$H$12:$H$256,'Seguimiento Agosto 2025'!$H$22)</f>
        <v>1</v>
      </c>
      <c r="I28" s="49">
        <f>SUM(Tabla13[[#This Row],[CAIPI DETENIDO POR PAGO TERRENO]:[CAIPI DETENIDO]])</f>
        <v>5</v>
      </c>
      <c r="J28" s="49">
        <f>+COUNTIFS('Seguimiento Agosto 2025'!$C$12:$C$256,Tabla13[[#This Row],[PROVINCIA]],'Seguimiento Agosto 2025'!$I$12:$I$256,'Seguimiento Agosto 2025'!$I$24)</f>
        <v>4</v>
      </c>
      <c r="K28" s="49">
        <f>+COUNTIFS('Seguimiento Agosto 2025'!$C$12:$C$256,Tabla13[[#This Row],[PROVINCIA]],'Seguimiento Agosto 2025'!$I$12:$I$256,'Seguimiento Agosto 2025'!$I$28)</f>
        <v>0</v>
      </c>
      <c r="L28" s="49">
        <f>COUNTIFS('Seguimiento Agosto 2025'!$C$12:$C$256,'estado terrenos '!A26,'Seguimiento Agosto 2025'!$H$12:$H$256,'Seguimiento Agosto 2025'!$H$15)</f>
        <v>0</v>
      </c>
    </row>
    <row r="29" spans="1:12" x14ac:dyDescent="0.25">
      <c r="C29" s="44" t="s">
        <v>47</v>
      </c>
      <c r="D29" s="47">
        <f>+'estado terrenos '!B27</f>
        <v>7</v>
      </c>
      <c r="E29" s="48">
        <f>+COUNTIFS('Seguimiento Agosto 2025'!$C$12:$C$256,Tabla13[[#This Row],[PROVINCIA]],'Seguimiento Agosto 2025'!$H$12:$H$256,'Seguimiento Agosto 2025'!$H$20)</f>
        <v>0</v>
      </c>
      <c r="F29" s="49">
        <f>+COUNTIFS('Seguimiento Agosto 2025'!$C$12:$C$256,Tabla13[[#This Row],[PROVINCIA]],'Seguimiento Agosto 2025'!$H$12:$H$256,'Seguimiento Agosto 2025'!$H$14)</f>
        <v>2</v>
      </c>
      <c r="G29" s="49">
        <f>+COUNTIFS('Seguimiento Agosto 2025'!$C$12:$C$256,Tabla13[[#This Row],[PROVINCIA]],'Seguimiento Agosto 2025'!$H$12:$H$256,'Seguimiento Agosto 2025'!$H$31)</f>
        <v>1</v>
      </c>
      <c r="H29" s="49">
        <f>+COUNTIFS('Seguimiento Agosto 2025'!$C$12:$C$256,Tabla13[[#This Row],[PROVINCIA]],'Seguimiento Agosto 2025'!$H$12:$H$256,'Seguimiento Agosto 2025'!$H$22)</f>
        <v>2</v>
      </c>
      <c r="I29" s="49">
        <f>SUM(Tabla13[[#This Row],[CAIPI DETENIDO POR PAGO TERRENO]:[CAIPI DETENIDO]])</f>
        <v>5</v>
      </c>
      <c r="J29" s="49">
        <f>+COUNTIFS('Seguimiento Agosto 2025'!$C$12:$C$256,Tabla13[[#This Row],[PROVINCIA]],'Seguimiento Agosto 2025'!$I$12:$I$256,'Seguimiento Agosto 2025'!$I$24)</f>
        <v>4</v>
      </c>
      <c r="K29" s="49">
        <f>+COUNTIFS('Seguimiento Agosto 2025'!$C$12:$C$256,Tabla13[[#This Row],[PROVINCIA]],'Seguimiento Agosto 2025'!$I$12:$I$256,'Seguimiento Agosto 2025'!$I$28)</f>
        <v>1</v>
      </c>
      <c r="L29" s="49">
        <f>COUNTIFS('Seguimiento Agosto 2025'!$C$12:$C$256,'estado terrenos '!A27,'Seguimiento Agosto 2025'!$H$12:$H$256,'Seguimiento Agosto 2025'!$H$15)</f>
        <v>0</v>
      </c>
    </row>
    <row r="30" spans="1:12" x14ac:dyDescent="0.25">
      <c r="C30" s="44" t="s">
        <v>48</v>
      </c>
      <c r="D30" s="47">
        <f>+'estado terrenos '!B28</f>
        <v>3</v>
      </c>
      <c r="E30" s="48">
        <f>+COUNTIFS('Seguimiento Agosto 2025'!$C$12:$C$256,Tabla13[[#This Row],[PROVINCIA]],'Seguimiento Agosto 2025'!$H$12:$H$256,'Seguimiento Agosto 2025'!$H$20)</f>
        <v>0</v>
      </c>
      <c r="F30" s="49">
        <f>+COUNTIFS('Seguimiento Agosto 2025'!$C$12:$C$256,Tabla13[[#This Row],[PROVINCIA]],'Seguimiento Agosto 2025'!$H$12:$H$256,'Seguimiento Agosto 2025'!$H$14)</f>
        <v>0</v>
      </c>
      <c r="G30" s="49">
        <f>+COUNTIFS('Seguimiento Agosto 2025'!$C$12:$C$256,Tabla13[[#This Row],[PROVINCIA]],'Seguimiento Agosto 2025'!$H$12:$H$256,'Seguimiento Agosto 2025'!$H$31)</f>
        <v>0</v>
      </c>
      <c r="H30" s="49">
        <f>+COUNTIFS('Seguimiento Agosto 2025'!$C$12:$C$256,Tabla13[[#This Row],[PROVINCIA]],'Seguimiento Agosto 2025'!$H$12:$H$256,'Seguimiento Agosto 2025'!$H$22)</f>
        <v>0</v>
      </c>
      <c r="I30" s="49">
        <f>SUM(Tabla13[[#This Row],[CAIPI DETENIDO POR PAGO TERRENO]:[CAIPI DETENIDO]])</f>
        <v>0</v>
      </c>
      <c r="J30" s="49">
        <f>+COUNTIFS('Seguimiento Agosto 2025'!$C$12:$C$256,Tabla13[[#This Row],[PROVINCIA]],'Seguimiento Agosto 2025'!$I$12:$I$256,'Seguimiento Agosto 2025'!$I$24)</f>
        <v>0</v>
      </c>
      <c r="K30" s="49">
        <f>+COUNTIFS('Seguimiento Agosto 2025'!$C$12:$C$256,Tabla13[[#This Row],[PROVINCIA]],'Seguimiento Agosto 2025'!$I$12:$I$256,'Seguimiento Agosto 2025'!$I$28)</f>
        <v>0</v>
      </c>
      <c r="L30" s="49">
        <f>COUNTIFS('Seguimiento Agosto 2025'!$C$12:$C$256,'estado terrenos '!A28,'Seguimiento Agosto 2025'!$H$12:$H$256,'Seguimiento Agosto 2025'!$H$15)</f>
        <v>1</v>
      </c>
    </row>
    <row r="31" spans="1:12" x14ac:dyDescent="0.25">
      <c r="C31" s="44" t="s">
        <v>49</v>
      </c>
      <c r="D31" s="47">
        <f>+'estado terrenos '!B29</f>
        <v>13</v>
      </c>
      <c r="E31" s="48">
        <f>+COUNTIFS('Seguimiento Agosto 2025'!$C$12:$C$256,Tabla13[[#This Row],[PROVINCIA]],'Seguimiento Agosto 2025'!$H$12:$H$256,'Seguimiento Agosto 2025'!$H$20)</f>
        <v>1</v>
      </c>
      <c r="F31" s="49">
        <f>+COUNTIFS('Seguimiento Agosto 2025'!$C$12:$C$256,Tabla13[[#This Row],[PROVINCIA]],'Seguimiento Agosto 2025'!$H$12:$H$256,'Seguimiento Agosto 2025'!$H$14)</f>
        <v>3</v>
      </c>
      <c r="G31" s="49">
        <f>+COUNTIFS('Seguimiento Agosto 2025'!$C$12:$C$256,Tabla13[[#This Row],[PROVINCIA]],'Seguimiento Agosto 2025'!$H$12:$H$256,'Seguimiento Agosto 2025'!$H$31)</f>
        <v>3</v>
      </c>
      <c r="H31" s="49">
        <f>+COUNTIFS('Seguimiento Agosto 2025'!$C$12:$C$256,Tabla13[[#This Row],[PROVINCIA]],'Seguimiento Agosto 2025'!$H$12:$H$256,'Seguimiento Agosto 2025'!$H$22)</f>
        <v>3</v>
      </c>
      <c r="I31" s="49">
        <f>SUM(Tabla13[[#This Row],[CAIPI DETENIDO POR PAGO TERRENO]:[CAIPI DETENIDO]])</f>
        <v>10</v>
      </c>
      <c r="J31" s="49">
        <f>+COUNTIFS('Seguimiento Agosto 2025'!$C$12:$C$256,Tabla13[[#This Row],[PROVINCIA]],'Seguimiento Agosto 2025'!$I$12:$I$256,'Seguimiento Agosto 2025'!$I$24)</f>
        <v>9</v>
      </c>
      <c r="K31" s="49">
        <f>+COUNTIFS('Seguimiento Agosto 2025'!$C$12:$C$256,Tabla13[[#This Row],[PROVINCIA]],'Seguimiento Agosto 2025'!$I$12:$I$256,'Seguimiento Agosto 2025'!$I$28)</f>
        <v>0</v>
      </c>
      <c r="L31" s="49">
        <f>COUNTIFS('Seguimiento Agosto 2025'!$C$12:$C$256,'estado terrenos '!A29,'Seguimiento Agosto 2025'!$H$12:$H$256,'Seguimiento Agosto 2025'!$H$15)</f>
        <v>1</v>
      </c>
    </row>
    <row r="32" spans="1:12" x14ac:dyDescent="0.25">
      <c r="C32" s="44" t="s">
        <v>50</v>
      </c>
      <c r="D32" s="47">
        <f>+'estado terrenos '!B30</f>
        <v>2</v>
      </c>
      <c r="E32" s="48">
        <f>+COUNTIFS('Seguimiento Agosto 2025'!$C$12:$C$256,Tabla13[[#This Row],[PROVINCIA]],'Seguimiento Agosto 2025'!$H$12:$H$256,'Seguimiento Agosto 2025'!$H$20)</f>
        <v>0</v>
      </c>
      <c r="F32" s="49">
        <f>+COUNTIFS('Seguimiento Agosto 2025'!$C$12:$C$256,Tabla13[[#This Row],[PROVINCIA]],'Seguimiento Agosto 2025'!$H$12:$H$256,'Seguimiento Agosto 2025'!$H$14)</f>
        <v>0</v>
      </c>
      <c r="G32" s="49">
        <f>+COUNTIFS('Seguimiento Agosto 2025'!$C$12:$C$256,Tabla13[[#This Row],[PROVINCIA]],'Seguimiento Agosto 2025'!$H$12:$H$256,'Seguimiento Agosto 2025'!$H$31)</f>
        <v>0</v>
      </c>
      <c r="H32" s="49">
        <f>+COUNTIFS('Seguimiento Agosto 2025'!$C$12:$C$256,Tabla13[[#This Row],[PROVINCIA]],'Seguimiento Agosto 2025'!$H$12:$H$256,'Seguimiento Agosto 2025'!$H$22)</f>
        <v>0</v>
      </c>
      <c r="I32" s="49">
        <f>SUM(Tabla13[[#This Row],[CAIPI DETENIDO POR PAGO TERRENO]:[CAIPI DETENIDO]])</f>
        <v>0</v>
      </c>
      <c r="J32" s="49">
        <f>+COUNTIFS('Seguimiento Agosto 2025'!$C$12:$C$256,Tabla13[[#This Row],[PROVINCIA]],'Seguimiento Agosto 2025'!$I$12:$I$256,'Seguimiento Agosto 2025'!$I$24)</f>
        <v>0</v>
      </c>
      <c r="K32" s="49">
        <f>+COUNTIFS('Seguimiento Agosto 2025'!$C$12:$C$256,Tabla13[[#This Row],[PROVINCIA]],'Seguimiento Agosto 2025'!$I$12:$I$256,'Seguimiento Agosto 2025'!$I$28)</f>
        <v>0</v>
      </c>
      <c r="L32" s="49">
        <f>COUNTIFS('Seguimiento Agosto 2025'!$C$12:$C$256,'estado terrenos '!A30,'Seguimiento Agosto 2025'!$H$12:$H$256,'Seguimiento Agosto 2025'!$H$15)</f>
        <v>0</v>
      </c>
    </row>
    <row r="33" spans="3:12" x14ac:dyDescent="0.25">
      <c r="C33" s="44" t="s">
        <v>51</v>
      </c>
      <c r="D33" s="47">
        <f>+'estado terrenos '!B31</f>
        <v>6</v>
      </c>
      <c r="E33" s="48">
        <f>+COUNTIFS('Seguimiento Agosto 2025'!$C$12:$C$256,Tabla13[[#This Row],[PROVINCIA]],'Seguimiento Agosto 2025'!$H$12:$H$256,'Seguimiento Agosto 2025'!$H$20)</f>
        <v>0</v>
      </c>
      <c r="F33" s="49">
        <f>+COUNTIFS('Seguimiento Agosto 2025'!$C$12:$C$256,Tabla13[[#This Row],[PROVINCIA]],'Seguimiento Agosto 2025'!$H$12:$H$256,'Seguimiento Agosto 2025'!$H$14)</f>
        <v>4</v>
      </c>
      <c r="G33" s="49">
        <f>+COUNTIFS('Seguimiento Agosto 2025'!$C$12:$C$256,Tabla13[[#This Row],[PROVINCIA]],'Seguimiento Agosto 2025'!$H$12:$H$256,'Seguimiento Agosto 2025'!$H$31)</f>
        <v>1</v>
      </c>
      <c r="H33" s="49">
        <f>+COUNTIFS('Seguimiento Agosto 2025'!$C$12:$C$256,Tabla13[[#This Row],[PROVINCIA]],'Seguimiento Agosto 2025'!$H$12:$H$256,'Seguimiento Agosto 2025'!$H$22)</f>
        <v>4</v>
      </c>
      <c r="I33" s="49">
        <f>SUM(Tabla13[[#This Row],[CAIPI DETENIDO POR PAGO TERRENO]:[CAIPI DETENIDO]])</f>
        <v>9</v>
      </c>
      <c r="J33" s="49">
        <f>+COUNTIFS('Seguimiento Agosto 2025'!$C$12:$C$256,Tabla13[[#This Row],[PROVINCIA]],'Seguimiento Agosto 2025'!$I$12:$I$256,'Seguimiento Agosto 2025'!$I$24)</f>
        <v>6</v>
      </c>
      <c r="K33" s="49">
        <f>+COUNTIFS('Seguimiento Agosto 2025'!$C$12:$C$256,Tabla13[[#This Row],[PROVINCIA]],'Seguimiento Agosto 2025'!$I$12:$I$256,'Seguimiento Agosto 2025'!$I$28)</f>
        <v>0</v>
      </c>
      <c r="L33" s="49">
        <f>COUNTIFS('Seguimiento Agosto 2025'!$C$12:$C$256,'estado terrenos '!A31,'Seguimiento Agosto 2025'!$H$12:$H$256,'Seguimiento Agosto 2025'!$H$15)</f>
        <v>0</v>
      </c>
    </row>
    <row r="34" spans="3:12" x14ac:dyDescent="0.25">
      <c r="C34" s="44" t="s">
        <v>52</v>
      </c>
      <c r="D34" s="47">
        <f>+'estado terrenos '!B32</f>
        <v>8</v>
      </c>
      <c r="E34" s="48">
        <f>+COUNTIFS('Seguimiento Agosto 2025'!$C$12:$C$256,Tabla13[[#This Row],[PROVINCIA]],'Seguimiento Agosto 2025'!$H$12:$H$256,'Seguimiento Agosto 2025'!$H$20)</f>
        <v>3</v>
      </c>
      <c r="F34" s="49">
        <f>+COUNTIFS('Seguimiento Agosto 2025'!$C$12:$C$256,Tabla13[[#This Row],[PROVINCIA]],'Seguimiento Agosto 2025'!$H$12:$H$256,'Seguimiento Agosto 2025'!$H$14)</f>
        <v>2</v>
      </c>
      <c r="G34" s="49">
        <f>+COUNTIFS('Seguimiento Agosto 2025'!$C$12:$C$256,Tabla13[[#This Row],[PROVINCIA]],'Seguimiento Agosto 2025'!$H$12:$H$256,'Seguimiento Agosto 2025'!$H$31)</f>
        <v>2</v>
      </c>
      <c r="H34" s="49">
        <f>+COUNTIFS('Seguimiento Agosto 2025'!$C$12:$C$256,Tabla13[[#This Row],[PROVINCIA]],'Seguimiento Agosto 2025'!$H$12:$H$256,'Seguimiento Agosto 2025'!$H$22)</f>
        <v>2</v>
      </c>
      <c r="I34" s="49">
        <f>SUM(Tabla13[[#This Row],[CAIPI DETENIDO POR PAGO TERRENO]:[CAIPI DETENIDO]])</f>
        <v>9</v>
      </c>
      <c r="J34" s="49">
        <f>+COUNTIFS('Seguimiento Agosto 2025'!$C$12:$C$256,Tabla13[[#This Row],[PROVINCIA]],'Seguimiento Agosto 2025'!$I$12:$I$256,'Seguimiento Agosto 2025'!$I$24)</f>
        <v>7</v>
      </c>
      <c r="K34" s="49">
        <f>+COUNTIFS('Seguimiento Agosto 2025'!$C$12:$C$256,Tabla13[[#This Row],[PROVINCIA]],'Seguimiento Agosto 2025'!$I$12:$I$256,'Seguimiento Agosto 2025'!$I$28)</f>
        <v>0</v>
      </c>
      <c r="L34" s="49">
        <f>COUNTIFS('Seguimiento Agosto 2025'!$C$12:$C$256,'estado terrenos '!A32,'Seguimiento Agosto 2025'!$H$12:$H$256,'Seguimiento Agosto 2025'!$H$15)</f>
        <v>0</v>
      </c>
    </row>
    <row r="35" spans="3:12" x14ac:dyDescent="0.25">
      <c r="C35" s="44" t="s">
        <v>53</v>
      </c>
      <c r="D35" s="47">
        <f>+'estado terrenos '!B33</f>
        <v>3</v>
      </c>
      <c r="E35" s="48">
        <f>+COUNTIFS('Seguimiento Agosto 2025'!$C$12:$C$256,Tabla13[[#This Row],[PROVINCIA]],'Seguimiento Agosto 2025'!$H$12:$H$256,'Seguimiento Agosto 2025'!$H$20)</f>
        <v>0</v>
      </c>
      <c r="F35" s="49">
        <f>+COUNTIFS('Seguimiento Agosto 2025'!$C$12:$C$256,Tabla13[[#This Row],[PROVINCIA]],'Seguimiento Agosto 2025'!$H$12:$H$256,'Seguimiento Agosto 2025'!$H$14)</f>
        <v>0</v>
      </c>
      <c r="G35" s="49">
        <f>+COUNTIFS('Seguimiento Agosto 2025'!$C$12:$C$256,Tabla13[[#This Row],[PROVINCIA]],'Seguimiento Agosto 2025'!$H$12:$H$256,'Seguimiento Agosto 2025'!$H$31)</f>
        <v>0</v>
      </c>
      <c r="H35" s="49">
        <f>+COUNTIFS('Seguimiento Agosto 2025'!$C$12:$C$256,Tabla13[[#This Row],[PROVINCIA]],'Seguimiento Agosto 2025'!$H$12:$H$256,'Seguimiento Agosto 2025'!$H$22)</f>
        <v>0</v>
      </c>
      <c r="I35" s="49">
        <f>SUM(Tabla13[[#This Row],[CAIPI DETENIDO POR PAGO TERRENO]:[CAIPI DETENIDO]])</f>
        <v>0</v>
      </c>
      <c r="J35" s="49">
        <f>+COUNTIFS('Seguimiento Agosto 2025'!$C$12:$C$256,Tabla13[[#This Row],[PROVINCIA]],'Seguimiento Agosto 2025'!$I$12:$I$256,'Seguimiento Agosto 2025'!$I$24)</f>
        <v>0</v>
      </c>
      <c r="K35" s="49">
        <f>+COUNTIFS('Seguimiento Agosto 2025'!$C$12:$C$256,Tabla13[[#This Row],[PROVINCIA]],'Seguimiento Agosto 2025'!$I$12:$I$256,'Seguimiento Agosto 2025'!$I$28)</f>
        <v>0</v>
      </c>
      <c r="L35" s="49">
        <f>COUNTIFS('Seguimiento Agosto 2025'!$C$12:$C$256,'estado terrenos '!A33,'Seguimiento Agosto 2025'!$H$12:$H$256,'Seguimiento Agosto 2025'!$H$15)</f>
        <v>1</v>
      </c>
    </row>
    <row r="36" spans="3:12" x14ac:dyDescent="0.25">
      <c r="C36" s="44" t="s">
        <v>54</v>
      </c>
      <c r="D36" s="47">
        <f>+'estado terrenos '!B34</f>
        <v>22</v>
      </c>
      <c r="E36" s="48">
        <f>+COUNTIFS('Seguimiento Agosto 2025'!$C$12:$C$256,Tabla13[[#This Row],[PROVINCIA]],'Seguimiento Agosto 2025'!$H$12:$H$256,'Seguimiento Agosto 2025'!$H$20)</f>
        <v>5</v>
      </c>
      <c r="F36" s="49">
        <f>+COUNTIFS('Seguimiento Agosto 2025'!$C$12:$C$256,Tabla13[[#This Row],[PROVINCIA]],'Seguimiento Agosto 2025'!$H$12:$H$256,'Seguimiento Agosto 2025'!$H$14)</f>
        <v>9</v>
      </c>
      <c r="G36" s="49">
        <f>+COUNTIFS('Seguimiento Agosto 2025'!$C$12:$C$256,Tabla13[[#This Row],[PROVINCIA]],'Seguimiento Agosto 2025'!$H$12:$H$256,'Seguimiento Agosto 2025'!$H$31)</f>
        <v>4</v>
      </c>
      <c r="H36" s="49">
        <f>+COUNTIFS('Seguimiento Agosto 2025'!$C$12:$C$256,Tabla13[[#This Row],[PROVINCIA]],'Seguimiento Agosto 2025'!$H$12:$H$256,'Seguimiento Agosto 2025'!$H$22)</f>
        <v>9</v>
      </c>
      <c r="I36" s="49">
        <f>SUM(Tabla13[[#This Row],[CAIPI DETENIDO POR PAGO TERRENO]:[CAIPI DETENIDO]])</f>
        <v>27</v>
      </c>
      <c r="J36" s="49">
        <f>+COUNTIFS('Seguimiento Agosto 2025'!$C$12:$C$256,Tabla13[[#This Row],[PROVINCIA]],'Seguimiento Agosto 2025'!$I$12:$I$256,'Seguimiento Agosto 2025'!$I$24)</f>
        <v>20</v>
      </c>
      <c r="K36" s="49">
        <f>+COUNTIFS('Seguimiento Agosto 2025'!$C$12:$C$256,Tabla13[[#This Row],[PROVINCIA]],'Seguimiento Agosto 2025'!$I$12:$I$256,'Seguimiento Agosto 2025'!$I$28)</f>
        <v>1</v>
      </c>
      <c r="L36" s="49">
        <f>COUNTIFS('Seguimiento Agosto 2025'!$C$12:$C$256,'estado terrenos '!A34,'Seguimiento Agosto 2025'!$H$12:$H$256,'Seguimiento Agosto 2025'!$H$15)</f>
        <v>2</v>
      </c>
    </row>
    <row r="37" spans="3:12" x14ac:dyDescent="0.25">
      <c r="C37" s="44" t="s">
        <v>55</v>
      </c>
      <c r="D37" s="47">
        <f>+'estado terrenos '!B35</f>
        <v>3</v>
      </c>
      <c r="E37" s="48">
        <f>+COUNTIFS('Seguimiento Agosto 2025'!$C$12:$C$256,Tabla13[[#This Row],[PROVINCIA]],'Seguimiento Agosto 2025'!$H$12:$H$256,'Seguimiento Agosto 2025'!$H$20)</f>
        <v>0</v>
      </c>
      <c r="F37" s="49">
        <f>+COUNTIFS('Seguimiento Agosto 2025'!$C$12:$C$256,Tabla13[[#This Row],[PROVINCIA]],'Seguimiento Agosto 2025'!$H$12:$H$256,'Seguimiento Agosto 2025'!$H$14)</f>
        <v>0</v>
      </c>
      <c r="G37" s="49">
        <f>+COUNTIFS('Seguimiento Agosto 2025'!$C$12:$C$256,Tabla13[[#This Row],[PROVINCIA]],'Seguimiento Agosto 2025'!$H$12:$H$256,'Seguimiento Agosto 2025'!$H$31)</f>
        <v>0</v>
      </c>
      <c r="H37" s="49">
        <f>+COUNTIFS('Seguimiento Agosto 2025'!$C$12:$C$256,Tabla13[[#This Row],[PROVINCIA]],'Seguimiento Agosto 2025'!$H$12:$H$256,'Seguimiento Agosto 2025'!$H$22)</f>
        <v>0</v>
      </c>
      <c r="I37" s="49">
        <f>SUM(Tabla13[[#This Row],[CAIPI DETENIDO POR PAGO TERRENO]:[CAIPI DETENIDO]])</f>
        <v>0</v>
      </c>
      <c r="J37" s="49">
        <f>+COUNTIFS('Seguimiento Agosto 2025'!$C$12:$C$256,Tabla13[[#This Row],[PROVINCIA]],'Seguimiento Agosto 2025'!$I$12:$I$256,'Seguimiento Agosto 2025'!$I$24)</f>
        <v>0</v>
      </c>
      <c r="K37" s="49">
        <f>+COUNTIFS('Seguimiento Agosto 2025'!$C$12:$C$256,Tabla13[[#This Row],[PROVINCIA]],'Seguimiento Agosto 2025'!$I$12:$I$256,'Seguimiento Agosto 2025'!$I$28)</f>
        <v>0</v>
      </c>
      <c r="L37" s="49">
        <f>COUNTIFS('Seguimiento Agosto 2025'!$C$12:$C$256,'estado terrenos '!A35,'Seguimiento Agosto 2025'!$H$12:$H$256,'Seguimiento Agosto 2025'!$H$15)</f>
        <v>0</v>
      </c>
    </row>
    <row r="38" spans="3:12" x14ac:dyDescent="0.25">
      <c r="C38" s="44" t="s">
        <v>56</v>
      </c>
      <c r="D38" s="47">
        <f>+'estado terrenos '!B36</f>
        <v>77</v>
      </c>
      <c r="E38" s="48">
        <f>+COUNTIFS('Seguimiento Agosto 2025'!$C$12:$C$256,Tabla13[[#This Row],[PROVINCIA]],'Seguimiento Agosto 2025'!$H$12:$H$256,'Seguimiento Agosto 2025'!$H$20)</f>
        <v>14</v>
      </c>
      <c r="F38" s="49">
        <f>+COUNTIFS('Seguimiento Agosto 2025'!$C$12:$C$256,Tabla13[[#This Row],[PROVINCIA]],'Seguimiento Agosto 2025'!$H$12:$H$256,'Seguimiento Agosto 2025'!$H$14)</f>
        <v>23</v>
      </c>
      <c r="G38" s="49">
        <f>+COUNTIFS('Seguimiento Agosto 2025'!$C$12:$C$256,Tabla13[[#This Row],[PROVINCIA]],'Seguimiento Agosto 2025'!$H$12:$H$256,'Seguimiento Agosto 2025'!$H$31)</f>
        <v>15</v>
      </c>
      <c r="H38" s="49">
        <f>+COUNTIFS('Seguimiento Agosto 2025'!$C$12:$C$256,Tabla13[[#This Row],[PROVINCIA]],'Seguimiento Agosto 2025'!$H$12:$H$256,'Seguimiento Agosto 2025'!$H$22)</f>
        <v>23</v>
      </c>
      <c r="I38" s="49">
        <f>SUM(Tabla13[[#This Row],[CAIPI DETENIDO POR PAGO TERRENO]:[CAIPI DETENIDO]])</f>
        <v>75</v>
      </c>
      <c r="J38" s="49">
        <f>+COUNTIFS('Seguimiento Agosto 2025'!$C$12:$C$256,Tabla13[[#This Row],[PROVINCIA]],'Seguimiento Agosto 2025'!$I$12:$I$256,'Seguimiento Agosto 2025'!$I$24)</f>
        <v>62</v>
      </c>
      <c r="K38" s="49">
        <f>+COUNTIFS('Seguimiento Agosto 2025'!$C$12:$C$256,Tabla13[[#This Row],[PROVINCIA]],'Seguimiento Agosto 2025'!$I$12:$I$256,'Seguimiento Agosto 2025'!$I$28)</f>
        <v>3</v>
      </c>
      <c r="L38" s="49">
        <f>COUNTIFS('Seguimiento Agosto 2025'!$C$12:$C$256,'estado terrenos '!A36,'Seguimiento Agosto 2025'!$H$12:$H$256,'Seguimiento Agosto 2025'!$H$15)</f>
        <v>3</v>
      </c>
    </row>
    <row r="39" spans="3:12" x14ac:dyDescent="0.25">
      <c r="C39" s="44" t="s">
        <v>57</v>
      </c>
      <c r="D39" s="47">
        <f>+'estado terrenos '!B37</f>
        <v>5</v>
      </c>
      <c r="E39" s="48">
        <f>+COUNTIFS('Seguimiento Agosto 2025'!$C$12:$C$256,Tabla13[[#This Row],[PROVINCIA]],'Seguimiento Agosto 2025'!$H$12:$H$256,'Seguimiento Agosto 2025'!$H$20)</f>
        <v>2</v>
      </c>
      <c r="F39" s="49">
        <f>+COUNTIFS('Seguimiento Agosto 2025'!$C$12:$C$256,Tabla13[[#This Row],[PROVINCIA]],'Seguimiento Agosto 2025'!$H$12:$H$256,'Seguimiento Agosto 2025'!$H$14)</f>
        <v>2</v>
      </c>
      <c r="G39" s="49">
        <f>+COUNTIFS('Seguimiento Agosto 2025'!$C$12:$C$256,Tabla13[[#This Row],[PROVINCIA]],'Seguimiento Agosto 2025'!$H$12:$H$256,'Seguimiento Agosto 2025'!$H$31)</f>
        <v>1</v>
      </c>
      <c r="H39" s="49">
        <f>+COUNTIFS('Seguimiento Agosto 2025'!$C$12:$C$256,Tabla13[[#This Row],[PROVINCIA]],'Seguimiento Agosto 2025'!$H$12:$H$256,'Seguimiento Agosto 2025'!$H$22)</f>
        <v>2</v>
      </c>
      <c r="I39" s="49">
        <f>SUM(Tabla13[[#This Row],[CAIPI DETENIDO POR PAGO TERRENO]:[CAIPI DETENIDO]])</f>
        <v>7</v>
      </c>
      <c r="J39" s="49">
        <f>+COUNTIFS('Seguimiento Agosto 2025'!$C$12:$C$256,Tabla13[[#This Row],[PROVINCIA]],'Seguimiento Agosto 2025'!$I$12:$I$256,'Seguimiento Agosto 2025'!$I$24)</f>
        <v>5</v>
      </c>
      <c r="K39" s="49">
        <f>+COUNTIFS('Seguimiento Agosto 2025'!$C$12:$C$256,Tabla13[[#This Row],[PROVINCIA]],'Seguimiento Agosto 2025'!$I$12:$I$256,'Seguimiento Agosto 2025'!$I$28)</f>
        <v>0</v>
      </c>
      <c r="L39" s="49">
        <f>COUNTIFS('Seguimiento Agosto 2025'!$C$12:$C$256,'estado terrenos '!A37,'Seguimiento Agosto 2025'!$H$12:$H$256,'Seguimiento Agosto 2025'!$H$15)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81" t="s">
        <v>59</v>
      </c>
      <c r="B2" s="381"/>
      <c r="C2" s="381"/>
      <c r="D2" s="381"/>
    </row>
    <row r="3" spans="1:7" ht="15.75" thickBot="1" x14ac:dyDescent="0.3">
      <c r="A3" s="382" t="s">
        <v>733</v>
      </c>
      <c r="B3" s="382"/>
      <c r="C3" s="382"/>
      <c r="D3" s="382"/>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zoomScale="90" zoomScaleNormal="90" workbookViewId="0">
      <pane ySplit="5" topLeftCell="A6"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5" t="s">
        <v>77</v>
      </c>
      <c r="C1" s="385"/>
      <c r="D1" s="385"/>
      <c r="E1" s="385"/>
      <c r="F1" s="385"/>
      <c r="G1" s="385"/>
      <c r="H1" s="385"/>
      <c r="I1" s="385"/>
      <c r="J1" s="385"/>
      <c r="K1" s="385"/>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7" t="s">
        <v>740</v>
      </c>
      <c r="E3" s="387"/>
      <c r="F3" s="387"/>
      <c r="G3" s="387"/>
      <c r="H3" s="387"/>
      <c r="I3" s="387"/>
      <c r="J3" s="94"/>
      <c r="K3" s="34"/>
      <c r="L3" s="34"/>
      <c r="M3" s="34"/>
      <c r="N3" s="34"/>
      <c r="O3" s="34"/>
      <c r="Y3" s="393" t="s">
        <v>78</v>
      </c>
      <c r="Z3" s="393"/>
      <c r="AA3" s="393"/>
      <c r="AB3" s="394"/>
      <c r="AD3" s="386" t="s">
        <v>79</v>
      </c>
      <c r="AE3" s="386"/>
      <c r="AF3" s="386"/>
      <c r="AH3" s="384"/>
      <c r="AI3" s="384"/>
      <c r="AJ3" s="384"/>
    </row>
    <row r="4" spans="1:36" ht="51.75" customHeight="1" thickBot="1" x14ac:dyDescent="0.35">
      <c r="A4" s="32"/>
      <c r="B4" s="383"/>
      <c r="C4" s="383"/>
      <c r="D4" s="129" t="s">
        <v>80</v>
      </c>
      <c r="E4" s="130"/>
      <c r="F4" s="131"/>
      <c r="G4" s="132" t="s">
        <v>81</v>
      </c>
      <c r="H4" s="133"/>
      <c r="I4" s="133"/>
      <c r="J4" s="134"/>
      <c r="K4" s="388" t="s">
        <v>82</v>
      </c>
      <c r="L4" s="389"/>
      <c r="M4" s="389"/>
      <c r="N4" s="390"/>
      <c r="O4" s="391" t="s">
        <v>736</v>
      </c>
      <c r="P4" s="392"/>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Agosto 2025'!$C$12:$C$262,'estado terrenos '!A6)</f>
        <v>5</v>
      </c>
      <c r="C6" s="238">
        <f>+COUNTIFS('Seguimiento Agosto 2025'!$C$12:$C$256,'estado terrenos '!A6,'Seguimiento Agosto 2025'!$H$12:$H$256,$Z$4,'Seguimiento Agosto 2025'!$Q$12:$Q$256,$AA$6)</f>
        <v>3</v>
      </c>
      <c r="D6" s="176">
        <f>+COUNTIFS('Seguimiento Agosto 2025'!$C$12:$C$262,'estado terrenos '!A6,'Seguimiento Agosto 2025'!$H$12:$H$262,$Z$5)+COUNTIFS('Seguimiento Agosto 2025'!$C$12:$C$262,'estado terrenos '!A6,'Seguimiento Agosto 2025'!$H$12:$H$262,$AA$5)+COUNTIFS('Seguimiento Agosto 2025'!$C$12:$C$262,'estado terrenos '!A6,'Seguimiento Agosto 2025'!$H$12:$H$262,$AB$5)+COUNTIFS('Seguimiento Agosto 2025'!$C$12:$C$262,'estado terrenos '!A6,'Seguimiento Agosto 2025'!$H$12:$H$262,$Z$6)+COUNTIFS('Seguimiento Agosto 2025'!$C$12:$C$262,'estado terrenos '!A6,'Seguimiento Agosto 2025'!$H$12:$H$262,$AA$4)+COUNTIFS('Seguimiento Agosto 2025'!$C$12:$C$262,'estado terrenos '!A6,'Seguimiento Agosto 2025'!$H$12:$H$262,$Y$4)</f>
        <v>1</v>
      </c>
      <c r="E6" s="175">
        <f>+COUNTIFS('Seguimiento Agosto 2025'!$C$12:$C$262,'estado terrenos '!A6,'Seguimiento Agosto 2025'!$H$12:$H$262,$AA$4)+COUNTIFS('Seguimiento Agosto 2025'!$C$12:$C$262,'estado terrenos '!A6,'Seguimiento Agosto 2025'!$H$12:$H$262,$Y$4)</f>
        <v>1</v>
      </c>
      <c r="F6" s="177">
        <f>+COUNTIFS('Seguimiento Agosto 2025'!$C$12:$C$262,'estado terrenos '!A6,'Seguimiento Agosto 2025'!$H$12:$H$262,$Z$5)+COUNTIFS('Seguimiento Agosto 2025'!$C$12:$C$262,'estado terrenos '!A6,'Seguimiento Agosto 2025'!$H$12:$H$262,$AA$5)+COUNTIFS('Seguimiento Agosto 2025'!$C$12:$C$262,'estado terrenos '!A6,'Seguimiento Agosto 2025'!$H$12:$H$262,$AB$5)+COUNTIFS('Seguimiento Agosto 2025'!$C$12:$C$262,'estado terrenos '!A6,'Seguimiento Agosto 2025'!$H$12:$H$262,$Z$6)</f>
        <v>0</v>
      </c>
      <c r="G6" s="176">
        <f>+COUNTIFS('Seguimiento Agosto 2025'!$C$12:$C$262,'estado terrenos '!A6,'Seguimiento Agosto 2025'!$H$12:$H$262,$AB$4)</f>
        <v>1</v>
      </c>
      <c r="H6" s="175">
        <f>+COUNTIFS('Seguimiento Agosto 2025'!$C$12:$C$262,'estado terrenos '!A6,'Seguimiento Agosto 2025'!$H$12:$H$262,'estado terrenos '!$AB$4,'Seguimiento Agosto 2025'!$I$12:$I$262,'estado terrenos '!$AF$4)</f>
        <v>0</v>
      </c>
      <c r="I6" s="175">
        <f>+COUNTIFS('Seguimiento Agosto 2025'!$C$12:$C$262,'estado terrenos '!A6,'Seguimiento Agosto 2025'!$H$12:$H$262,'estado terrenos '!$AB$4,'Seguimiento Agosto 2025'!$I$12:$I$262,$AE$4)+COUNTIFS('Seguimiento Agosto 2025'!$C$12:$C$262,'estado terrenos '!A6,'Seguimiento Agosto 2025'!$H$12:$H$262,'estado terrenos '!$AB$4,'Seguimiento Agosto 2025'!$I$12:$I$262,$AD$5)</f>
        <v>0</v>
      </c>
      <c r="J6" s="177">
        <f>+COUNTIFS('Seguimiento Agosto 2025'!$C$12:$C$262,'estado terrenos '!A6,'Seguimiento Agosto 2025'!$H$12:$H$262,'estado terrenos '!$AB$4,'Seguimiento Agosto 2025'!$I$12:$I$262,$AD$4)+COUNTIFS('Seguimiento Agosto 2025'!$C$12:$C$262,'estado terrenos '!A6,'Seguimiento Agosto 2025'!$H$12:$H$262,'estado terrenos '!$AB$4,'Seguimiento Agosto 2025'!$I$12:$I$262,'estado terrenos '!$AE$5)+COUNTIFS('Seguimiento Agosto 2025'!$C$12:$C$262,'estado terrenos '!A6,'Seguimiento Agosto 2025'!$H$12:$H$262,'estado terrenos '!$AB$4,'Seguimiento Agosto 2025'!$I$12:$I$262,'estado terrenos '!$AF$5)</f>
        <v>1</v>
      </c>
      <c r="K6" s="267">
        <f>R6</f>
        <v>0</v>
      </c>
      <c r="L6" s="268">
        <f>S6</f>
        <v>0</v>
      </c>
      <c r="M6" s="268">
        <f>T6</f>
        <v>0</v>
      </c>
      <c r="N6" s="328">
        <f>U6</f>
        <v>0</v>
      </c>
      <c r="O6" s="267" t="e">
        <f>'Resumen Servicio operando PI'!B5</f>
        <v>#REF!</v>
      </c>
      <c r="P6" s="268" t="e">
        <f>'Resumen Servicio operando PI'!C5</f>
        <v>#REF!</v>
      </c>
      <c r="Q6" s="1"/>
      <c r="R6" s="1">
        <f>+COUNTIFS('Seguimiento Agosto 2025'!$C$12:$C$256,'estado terrenos '!$A6,'Seguimiento Agosto 2025'!$Q$12:$Q$256,'estado terrenos '!$R$5,'Seguimiento Agosto 2025'!$Q$12:$Q$256,$R$4,'Seguimiento Agosto 2025'!$H$12:$H$256,'estado terrenos '!$Q$5)</f>
        <v>0</v>
      </c>
      <c r="S6" s="1">
        <f>+COUNTIFS('Seguimiento Agosto 2025'!$C$12:$C$262,'estado terrenos '!$A6,'Seguimiento Agosto 2025'!$Q$12:$Q$262,'estado terrenos '!S$5,'Seguimiento Agosto 2025'!$Q$12:$Q$262,S$4,'Seguimiento Agosto 2025'!$H$12:$H$262,'estado terrenos '!$Q$5)</f>
        <v>0</v>
      </c>
      <c r="T6" s="1">
        <f>+COUNTIFS('Seguimiento Agosto 2025'!$C$12:$C$262,'estado terrenos '!$A6,'Seguimiento Agosto 2025'!$Q$12:$Q$262,'estado terrenos '!T$5,'Seguimiento Agosto 2025'!$Q$12:$Q$262,T$4,'Seguimiento Agosto 2025'!$H$12:$H$262,'estado terrenos '!$Q$5)</f>
        <v>0</v>
      </c>
      <c r="U6" s="1">
        <f>+COUNTIFS('Seguimiento Agosto 2025'!$C$12:$C$262,'estado terrenos '!$A6,'Seguimiento Agosto 2025'!$Q$12:$Q$262,'estado terrenos '!U$5,'Seguimiento Agosto 2025'!$Q$12:$Q$262,U$4,'Seguimiento Agosto 2025'!$H$12:$H$262,'estado terrenos '!$Q$5)</f>
        <v>0</v>
      </c>
      <c r="Y6" s="108"/>
      <c r="Z6" s="65" t="s">
        <v>0</v>
      </c>
      <c r="AA6" s="60" t="s">
        <v>105</v>
      </c>
      <c r="AB6" s="117">
        <f>0%</f>
        <v>0</v>
      </c>
    </row>
    <row r="7" spans="1:36" ht="21.95" customHeight="1" x14ac:dyDescent="0.35">
      <c r="A7" s="121" t="s">
        <v>27</v>
      </c>
      <c r="B7" s="239">
        <f>+COUNTIF('Seguimiento Agosto 2025'!$C$12:$C$262,'estado terrenos '!A7)</f>
        <v>5</v>
      </c>
      <c r="C7" s="240">
        <f>+COUNTIFS('Seguimiento Agosto 2025'!$C$12:$C$256,'estado terrenos '!A7,'Seguimiento Agosto 2025'!$H$12:$H$256,$Z$4,'Seguimiento Agosto 2025'!$Q$12:$Q$256,$AA$6)</f>
        <v>1</v>
      </c>
      <c r="D7" s="179">
        <f>+COUNTIFS('Seguimiento Agosto 2025'!$C$12:$C$262,'estado terrenos '!A7,'Seguimiento Agosto 2025'!$H$12:$H$262,$Z$5)+COUNTIFS('Seguimiento Agosto 2025'!$C$12:$C$262,'estado terrenos '!A7,'Seguimiento Agosto 2025'!$H$12:$H$262,$AA$5)+COUNTIFS('Seguimiento Agosto 2025'!$C$12:$C$262,'estado terrenos '!A7,'Seguimiento Agosto 2025'!$H$12:$H$262,$AB$5)+COUNTIFS('Seguimiento Agosto 2025'!$C$12:$C$262,'estado terrenos '!A7,'Seguimiento Agosto 2025'!$H$12:$H$262,$Z$6)+COUNTIFS('Seguimiento Agosto 2025'!$C$12:$C$262,'estado terrenos '!A7,'Seguimiento Agosto 2025'!$H$12:$H$262,$AA$4)+COUNTIFS('Seguimiento Agosto 2025'!$C$12:$C$262,'estado terrenos '!A7,'Seguimiento Agosto 2025'!$H$12:$H$262,$Y$4)</f>
        <v>3</v>
      </c>
      <c r="E7" s="178">
        <f>+COUNTIFS('Seguimiento Agosto 2025'!$C$12:$C$262,'estado terrenos '!A7,'Seguimiento Agosto 2025'!$H$12:$H$262,$AA$4)+COUNTIFS('Seguimiento Agosto 2025'!$C$12:$C$262,'estado terrenos '!A7,'Seguimiento Agosto 2025'!$H$12:$H$262,$Y$4)</f>
        <v>0</v>
      </c>
      <c r="F7" s="180">
        <f>+COUNTIFS('Seguimiento Agosto 2025'!$C$12:$C$262,'estado terrenos '!A7,'Seguimiento Agosto 2025'!$H$12:$H$262,$Z$5)+COUNTIFS('Seguimiento Agosto 2025'!$C$12:$C$262,'estado terrenos '!A7,'Seguimiento Agosto 2025'!$H$12:$H$262,$AA$5)+COUNTIFS('Seguimiento Agosto 2025'!$C$12:$C$262,'estado terrenos '!A7,'Seguimiento Agosto 2025'!$H$12:$H$262,$AB$5)+COUNTIFS('Seguimiento Agosto 2025'!$C$12:$C$262,'estado terrenos '!A7,'Seguimiento Agosto 2025'!$H$12:$H$262,$Z$6)</f>
        <v>3</v>
      </c>
      <c r="G7" s="179">
        <f>+COUNTIFS('Seguimiento Agosto 2025'!$C$12:$C$262,'estado terrenos '!A7,'Seguimiento Agosto 2025'!$H$12:$H$262,$AB$4)</f>
        <v>1</v>
      </c>
      <c r="H7" s="178">
        <f>+COUNTIFS('Seguimiento Agosto 2025'!$C$12:$C$262,'estado terrenos '!A7,'Seguimiento Agosto 2025'!$H$12:$H$262,'estado terrenos '!$AB$4,'Seguimiento Agosto 2025'!$I$12:$I$262,$AF$4)</f>
        <v>0</v>
      </c>
      <c r="I7" s="178">
        <f>+COUNTIFS('Seguimiento Agosto 2025'!$C$12:$C$262,'estado terrenos '!A7,'Seguimiento Agosto 2025'!$H$12:$H$262,'estado terrenos '!$AB$4,'Seguimiento Agosto 2025'!$I$12:$I$262,$AE$4)+COUNTIFS('Seguimiento Agosto 2025'!$C$12:$C$262,'estado terrenos '!A7,'Seguimiento Agosto 2025'!$H$12:$H$262,'estado terrenos '!$AB$4,'Seguimiento Agosto 2025'!$I$12:$I$262,$AD$5)</f>
        <v>1</v>
      </c>
      <c r="J7" s="180">
        <f>+COUNTIFS('Seguimiento Agosto 2025'!$C$12:$C$262,'estado terrenos '!A7,'Seguimiento Agosto 2025'!$H$12:$H$262,'estado terrenos '!$AB$4,'Seguimiento Agosto 2025'!$I$12:$I$262,$AD$4)+COUNTIFS('Seguimiento Agosto 2025'!$C$12:$C$262,'estado terrenos '!A7,'Seguimiento Agosto 2025'!$H$12:$H$262,'estado terrenos '!$AB$4,'Seguimiento Agosto 2025'!$I$12:$I$262,'estado terrenos '!$AE$5)+COUNTIFS('Seguimiento Agosto 2025'!$C$12:$C$262,'estado terrenos '!A7,'Seguimiento Agosto 2025'!$H$12:$H$262,'estado terrenos '!$AB$4,'Seguimiento Agosto 2025'!$I$12:$I$262,'estado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Agosto 2025'!$C$12:$C$256,'estado terrenos '!$A7,'Seguimiento Agosto 2025'!$Q$12:$Q$256,'estado terrenos '!$R$5,'Seguimiento Agosto 2025'!$Q$12:$Q$256,$R$4,'Seguimiento Agosto 2025'!$H$12:$H$256,'estado terrenos '!$Q$5)</f>
        <v>0</v>
      </c>
      <c r="S7" s="1">
        <f>+COUNTIFS('Seguimiento Agosto 2025'!$C$12:$C$262,'estado terrenos '!$A7,'Seguimiento Agosto 2025'!$Q$12:$Q$262,'estado terrenos '!S$5,'Seguimiento Agosto 2025'!$Q$12:$Q$262,S$4,'Seguimiento Agosto 2025'!$H$12:$H$262,'estado terrenos '!$Q$5)</f>
        <v>0</v>
      </c>
      <c r="T7" s="1">
        <f>+COUNTIFS('Seguimiento Agosto 2025'!$C$12:$C$262,'estado terrenos '!$A7,'Seguimiento Agosto 2025'!$Q$12:$Q$262,'estado terrenos '!T$5,'Seguimiento Agosto 2025'!$Q$12:$Q$262,T$4,'Seguimiento Agosto 2025'!$H$12:$H$262,'estado terrenos '!$Q$5)</f>
        <v>0</v>
      </c>
      <c r="U7" s="1">
        <f>+COUNTIFS('Seguimiento Agosto 2025'!$C$12:$C$262,'estado terrenos '!$A7,'Seguimiento Agosto 2025'!$Q$12:$Q$262,'estado terrenos '!U$5,'Seguimiento Agosto 2025'!$Q$12:$Q$262,U$4,'Seguimiento Agosto 2025'!$H$12:$H$262,'estado terrenos '!$Q$5)</f>
        <v>0</v>
      </c>
      <c r="AI7" s="4"/>
    </row>
    <row r="8" spans="1:36" ht="21.95" customHeight="1" x14ac:dyDescent="0.35">
      <c r="A8" s="121" t="s">
        <v>28</v>
      </c>
      <c r="B8" s="239">
        <f>+COUNTIF('Seguimiento Agosto 2025'!$C$12:$C$262,'estado terrenos '!A8)</f>
        <v>5</v>
      </c>
      <c r="C8" s="240">
        <f>+COUNTIFS('Seguimiento Agosto 2025'!$C$12:$C$256,'estado terrenos '!A8,'Seguimiento Agosto 2025'!$H$12:$H$256,$Z$4,'Seguimiento Agosto 2025'!$Q$12:$Q$256,$AA$6)</f>
        <v>2</v>
      </c>
      <c r="D8" s="179">
        <f>+COUNTIFS('Seguimiento Agosto 2025'!$C$12:$C$262,'estado terrenos '!A8,'Seguimiento Agosto 2025'!$H$12:$H$262,$Z$5)+COUNTIFS('Seguimiento Agosto 2025'!$C$12:$C$262,'estado terrenos '!A8,'Seguimiento Agosto 2025'!$H$12:$H$262,$AA$5)+COUNTIFS('Seguimiento Agosto 2025'!$C$12:$C$262,'estado terrenos '!A8,'Seguimiento Agosto 2025'!$H$12:$H$262,$AB$5)+COUNTIFS('Seguimiento Agosto 2025'!$C$12:$C$262,'estado terrenos '!A8,'Seguimiento Agosto 2025'!$H$12:$H$262,$Z$6)+COUNTIFS('Seguimiento Agosto 2025'!$C$12:$C$262,'estado terrenos '!A8,'Seguimiento Agosto 2025'!$H$12:$H$262,$AA$4)+COUNTIFS('Seguimiento Agosto 2025'!$C$12:$C$262,'estado terrenos '!A8,'Seguimiento Agosto 2025'!$H$12:$H$262,$Y$4)</f>
        <v>2</v>
      </c>
      <c r="E8" s="178">
        <f>+COUNTIFS('Seguimiento Agosto 2025'!$C$12:$C$262,'estado terrenos '!A8,'Seguimiento Agosto 2025'!$H$12:$H$262,$AA$4)+COUNTIFS('Seguimiento Agosto 2025'!$C$12:$C$262,'estado terrenos '!A8,'Seguimiento Agosto 2025'!$H$12:$H$262,$Y$4)</f>
        <v>1</v>
      </c>
      <c r="F8" s="180">
        <f>+COUNTIFS('Seguimiento Agosto 2025'!$C$12:$C$262,'estado terrenos '!A8,'Seguimiento Agosto 2025'!$H$12:$H$262,$Z$5)+COUNTIFS('Seguimiento Agosto 2025'!$C$12:$C$262,'estado terrenos '!A8,'Seguimiento Agosto 2025'!$H$12:$H$262,$AA$5)+COUNTIFS('Seguimiento Agosto 2025'!$C$12:$C$262,'estado terrenos '!A8,'Seguimiento Agosto 2025'!$H$12:$H$262,$AB$5)+COUNTIFS('Seguimiento Agosto 2025'!$C$12:$C$262,'estado terrenos '!A8,'Seguimiento Agosto 2025'!$H$12:$H$262,$Z$6)</f>
        <v>1</v>
      </c>
      <c r="G8" s="179">
        <f>+COUNTIFS('Seguimiento Agosto 2025'!$C$12:$C$262,'estado terrenos '!A8,'Seguimiento Agosto 2025'!$H$12:$H$262,$AB$4)</f>
        <v>1</v>
      </c>
      <c r="H8" s="178">
        <f>+COUNTIFS('Seguimiento Agosto 2025'!$C$12:$C$262,'estado terrenos '!A8,'Seguimiento Agosto 2025'!$H$12:$H$262,'estado terrenos '!$AB$4,'Seguimiento Agosto 2025'!$I$12:$I$262,$AF$4)</f>
        <v>0</v>
      </c>
      <c r="I8" s="178">
        <f>+COUNTIFS('Seguimiento Agosto 2025'!$C$12:$C$262,'estado terrenos '!A8,'Seguimiento Agosto 2025'!$H$12:$H$262,'estado terrenos '!$AB$4,'Seguimiento Agosto 2025'!$I$12:$I$262,$AE$4)+COUNTIFS('Seguimiento Agosto 2025'!$C$12:$C$262,'estado terrenos '!A8,'Seguimiento Agosto 2025'!$H$12:$H$262,'estado terrenos '!$AB$4,'Seguimiento Agosto 2025'!$I$12:$I$262,$AD$5)</f>
        <v>1</v>
      </c>
      <c r="J8" s="180">
        <f>+COUNTIFS('Seguimiento Agosto 2025'!$C$12:$C$262,'estado terrenos '!A8,'Seguimiento Agosto 2025'!$H$12:$H$262,'estado terrenos '!$AB$4,'Seguimiento Agosto 2025'!$I$12:$I$262,$AD$4)+COUNTIFS('Seguimiento Agosto 2025'!$C$12:$C$262,'estado terrenos '!A8,'Seguimiento Agosto 2025'!$H$12:$H$262,'estado terrenos '!$AB$4,'Seguimiento Agosto 2025'!$I$12:$I$262,'estado terrenos '!$AE$5)+COUNTIFS('Seguimiento Agosto 2025'!$C$12:$C$262,'estado terrenos '!A8,'Seguimiento Agosto 2025'!$H$12:$H$262,'estado terrenos '!$AB$4,'Seguimiento Agosto 2025'!$I$12:$I$262,'estado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Agosto 2025'!$C$12:$C$256,'estado terrenos '!$A8,'Seguimiento Agosto 2025'!$Q$12:$Q$256,'estado terrenos '!$R$5,'Seguimiento Agosto 2025'!$Q$12:$Q$256,$R$4,'Seguimiento Agosto 2025'!$H$12:$H$256,'estado terrenos '!$Q$5)</f>
        <v>0</v>
      </c>
      <c r="S8" s="1">
        <f>+COUNTIFS('Seguimiento Agosto 2025'!$C$12:$C$262,'estado terrenos '!$A8,'Seguimiento Agosto 2025'!$Q$12:$Q$262,'estado terrenos '!S$5,'Seguimiento Agosto 2025'!$Q$12:$Q$262,S$4,'Seguimiento Agosto 2025'!$H$12:$H$262,'estado terrenos '!$Q$5)</f>
        <v>0</v>
      </c>
      <c r="T8" s="1">
        <f>+COUNTIFS('Seguimiento Agosto 2025'!$C$12:$C$262,'estado terrenos '!$A8,'Seguimiento Agosto 2025'!$Q$12:$Q$262,'estado terrenos '!T$5,'Seguimiento Agosto 2025'!$Q$12:$Q$262,T$4,'Seguimiento Agosto 2025'!$H$12:$H$262,'estado terrenos '!$Q$5)</f>
        <v>0</v>
      </c>
      <c r="U8" s="1">
        <f>+COUNTIFS('Seguimiento Agosto 2025'!$C$12:$C$262,'estado terrenos '!$A8,'Seguimiento Agosto 2025'!$Q$12:$Q$262,'estado terrenos '!U$5,'Seguimiento Agosto 2025'!$Q$12:$Q$262,U$4,'Seguimiento Agosto 2025'!$H$12:$H$262,'estado terrenos '!$Q$5)</f>
        <v>0</v>
      </c>
      <c r="AD8" s="6"/>
      <c r="AE8" s="6"/>
      <c r="AF8" s="6"/>
      <c r="AH8" s="4"/>
      <c r="AI8" s="4"/>
    </row>
    <row r="9" spans="1:36" ht="27" customHeight="1" x14ac:dyDescent="0.35">
      <c r="A9" s="121" t="s">
        <v>29</v>
      </c>
      <c r="B9" s="239">
        <f>+COUNTIF('Seguimiento Agosto 2025'!$C$12:$C$262,'estado terrenos '!A9)</f>
        <v>3</v>
      </c>
      <c r="C9" s="240">
        <f>+COUNTIFS('Seguimiento Agosto 2025'!$C$12:$C$256,'estado terrenos '!A9,'Seguimiento Agosto 2025'!$H$12:$H$256,$Z$4,'Seguimiento Agosto 2025'!$Q$12:$Q$256,$AA$6)</f>
        <v>0</v>
      </c>
      <c r="D9" s="179">
        <f>+COUNTIFS('Seguimiento Agosto 2025'!$C$12:$C$262,'estado terrenos '!A9,'Seguimiento Agosto 2025'!$H$12:$H$262,$Z$5)+COUNTIFS('Seguimiento Agosto 2025'!$C$12:$C$262,'estado terrenos '!A9,'Seguimiento Agosto 2025'!$H$12:$H$262,$AA$5)+COUNTIFS('Seguimiento Agosto 2025'!$C$12:$C$262,'estado terrenos '!A9,'Seguimiento Agosto 2025'!$H$12:$H$262,$AB$5)+COUNTIFS('Seguimiento Agosto 2025'!$C$12:$C$262,'estado terrenos '!A9,'Seguimiento Agosto 2025'!$H$12:$H$262,$Z$6)+COUNTIFS('Seguimiento Agosto 2025'!$C$12:$C$262,'estado terrenos '!A9,'Seguimiento Agosto 2025'!$H$12:$H$262,$AA$4)+COUNTIFS('Seguimiento Agosto 2025'!$C$12:$C$262,'estado terrenos '!A9,'Seguimiento Agosto 2025'!$H$12:$H$262,$Y$4)</f>
        <v>2</v>
      </c>
      <c r="E9" s="178">
        <f>+COUNTIFS('Seguimiento Agosto 2025'!$C$12:$C$262,'estado terrenos '!A9,'Seguimiento Agosto 2025'!$H$12:$H$262,$AA$4)+COUNTIFS('Seguimiento Agosto 2025'!$C$12:$C$262,'estado terrenos '!A9,'Seguimiento Agosto 2025'!$H$12:$H$262,$Y$4)</f>
        <v>0</v>
      </c>
      <c r="F9" s="180">
        <f>+COUNTIFS('Seguimiento Agosto 2025'!$C$12:$C$262,'estado terrenos '!A9,'Seguimiento Agosto 2025'!$H$12:$H$262,$Z$5)+COUNTIFS('Seguimiento Agosto 2025'!$C$12:$C$262,'estado terrenos '!A9,'Seguimiento Agosto 2025'!$H$12:$H$262,$AA$5)+COUNTIFS('Seguimiento Agosto 2025'!$C$12:$C$262,'estado terrenos '!A9,'Seguimiento Agosto 2025'!$H$12:$H$262,$AB$5)+COUNTIFS('Seguimiento Agosto 2025'!$C$12:$C$262,'estado terrenos '!A9,'Seguimiento Agosto 2025'!$H$12:$H$262,$Z$6)</f>
        <v>2</v>
      </c>
      <c r="G9" s="179">
        <f>+COUNTIFS('Seguimiento Agosto 2025'!$C$12:$C$262,'estado terrenos '!A9,'Seguimiento Agosto 2025'!$H$12:$H$262,$AB$4)</f>
        <v>1</v>
      </c>
      <c r="H9" s="178">
        <f>+COUNTIFS('Seguimiento Agosto 2025'!$C$12:$C$262,'estado terrenos '!A9,'Seguimiento Agosto 2025'!$H$12:$H$262,'estado terrenos '!$AB$4,'Seguimiento Agosto 2025'!$I$12:$I$262,$AF$4)</f>
        <v>1</v>
      </c>
      <c r="I9" s="178">
        <f>+COUNTIFS('Seguimiento Agosto 2025'!$C$12:$C$262,'estado terrenos '!A9,'Seguimiento Agosto 2025'!$H$12:$H$262,'estado terrenos '!$AB$4,'Seguimiento Agosto 2025'!$I$12:$I$262,$AE$4)+COUNTIFS('Seguimiento Agosto 2025'!$C$12:$C$262,'estado terrenos '!A9,'Seguimiento Agosto 2025'!$H$12:$H$262,'estado terrenos '!$AB$4,'Seguimiento Agosto 2025'!$I$12:$I$262,$AD$5)</f>
        <v>0</v>
      </c>
      <c r="J9" s="180">
        <f>+COUNTIFS('Seguimiento Agosto 2025'!$C$12:$C$262,'estado terrenos '!A9,'Seguimiento Agosto 2025'!$H$12:$H$262,'estado terrenos '!$AB$4,'Seguimiento Agosto 2025'!$I$12:$I$262,$AD$4)+COUNTIFS('Seguimiento Agosto 2025'!$C$12:$C$262,'estado terrenos '!A9,'Seguimiento Agosto 2025'!$H$12:$H$262,'estado terrenos '!$AB$4,'Seguimiento Agosto 2025'!$I$12:$I$262,'estado terrenos '!$AE$5)+COUNTIFS('Seguimiento Agosto 2025'!$C$12:$C$262,'estado terrenos '!A9,'Seguimiento Agosto 2025'!$H$12:$H$262,'estado terrenos '!$AB$4,'Seguimiento Agosto 2025'!$I$12:$I$262,'estado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Agosto 2025'!$C$12:$C$256,'estado terrenos '!$A9,'Seguimiento Agosto 2025'!$Q$12:$Q$256,'estado terrenos '!$R$5,'Seguimiento Agosto 2025'!$Q$12:$Q$256,$R$4,'Seguimiento Agosto 2025'!$H$12:$H$256,'estado terrenos '!$Q$5)</f>
        <v>0</v>
      </c>
      <c r="S9" s="1">
        <f>+COUNTIFS('Seguimiento Agosto 2025'!$C$12:$C$262,'estado terrenos '!$A9,'Seguimiento Agosto 2025'!$Q$12:$Q$262,'estado terrenos '!S$5,'Seguimiento Agosto 2025'!$Q$12:$Q$262,S$4,'Seguimiento Agosto 2025'!$H$12:$H$262,'estado terrenos '!$Q$5)</f>
        <v>0</v>
      </c>
      <c r="T9" s="1">
        <f>+COUNTIFS('Seguimiento Agosto 2025'!$C$12:$C$262,'estado terrenos '!$A9,'Seguimiento Agosto 2025'!$Q$12:$Q$262,'estado terrenos '!T$5,'Seguimiento Agosto 2025'!$Q$12:$Q$262,T$4,'Seguimiento Agosto 2025'!$H$12:$H$262,'estado terrenos '!$Q$5)</f>
        <v>0</v>
      </c>
      <c r="U9" s="1">
        <f>+COUNTIFS('Seguimiento Agosto 2025'!$C$12:$C$262,'estado terrenos '!$A9,'Seguimiento Agosto 2025'!$Q$12:$Q$262,'estado terrenos '!U$5,'Seguimiento Agosto 2025'!$Q$12:$Q$262,U$4,'Seguimiento Agosto 2025'!$H$12:$H$262,'estado terrenos '!$Q$5)</f>
        <v>0</v>
      </c>
      <c r="Z9" s="1"/>
      <c r="AD9" s="6"/>
      <c r="AE9" s="6"/>
      <c r="AF9" s="6"/>
      <c r="AH9" s="4"/>
      <c r="AI9" s="4"/>
    </row>
    <row r="10" spans="1:36" ht="21.95" customHeight="1" x14ac:dyDescent="0.35">
      <c r="A10" s="121" t="s">
        <v>30</v>
      </c>
      <c r="B10" s="239">
        <f>+COUNTIF('Seguimiento Agosto 2025'!$C$12:$C$262,'estado terrenos '!A10)</f>
        <v>14</v>
      </c>
      <c r="C10" s="240">
        <f>+COUNTIFS('Seguimiento Agosto 2025'!$C$12:$C$256,'estado terrenos '!A10,'Seguimiento Agosto 2025'!$H$12:$H$256,$Z$4,'Seguimiento Agosto 2025'!$Q$12:$Q$256,$AA$6)</f>
        <v>3</v>
      </c>
      <c r="D10" s="179">
        <f>+COUNTIFS('Seguimiento Agosto 2025'!$C$12:$C$262,'estado terrenos '!A10,'Seguimiento Agosto 2025'!$H$12:$H$262,$Z$5)+COUNTIFS('Seguimiento Agosto 2025'!$C$12:$C$262,'estado terrenos '!A10,'Seguimiento Agosto 2025'!$H$12:$H$262,$AA$5)+COUNTIFS('Seguimiento Agosto 2025'!$C$12:$C$262,'estado terrenos '!A10,'Seguimiento Agosto 2025'!$H$12:$H$262,$AB$5)+COUNTIFS('Seguimiento Agosto 2025'!$C$12:$C$262,'estado terrenos '!A10,'Seguimiento Agosto 2025'!$H$12:$H$262,$Z$6)+COUNTIFS('Seguimiento Agosto 2025'!$C$12:$C$262,'estado terrenos '!A10,'Seguimiento Agosto 2025'!$H$12:$H$262,$AA$4)+COUNTIFS('Seguimiento Agosto 2025'!$C$12:$C$262,'estado terrenos '!A10,'Seguimiento Agosto 2025'!$H$12:$H$262,$Y$4)</f>
        <v>6</v>
      </c>
      <c r="E10" s="178">
        <f>+COUNTIFS('Seguimiento Agosto 2025'!$C$12:$C$262,'estado terrenos '!A10,'Seguimiento Agosto 2025'!$H$12:$H$262,$AA$4)+COUNTIFS('Seguimiento Agosto 2025'!$C$12:$C$262,'estado terrenos '!A10,'Seguimiento Agosto 2025'!$H$12:$H$262,$Y$4)</f>
        <v>0</v>
      </c>
      <c r="F10" s="180">
        <f>+COUNTIFS('Seguimiento Agosto 2025'!$C$12:$C$262,'estado terrenos '!A10,'Seguimiento Agosto 2025'!$H$12:$H$262,$Z$5)+COUNTIFS('Seguimiento Agosto 2025'!$C$12:$C$262,'estado terrenos '!A10,'Seguimiento Agosto 2025'!$H$12:$H$262,$AA$5)+COUNTIFS('Seguimiento Agosto 2025'!$C$12:$C$262,'estado terrenos '!A10,'Seguimiento Agosto 2025'!$H$12:$H$262,$AB$5)+COUNTIFS('Seguimiento Agosto 2025'!$C$12:$C$262,'estado terrenos '!A10,'Seguimiento Agosto 2025'!$H$12:$H$262,$Z$6)</f>
        <v>6</v>
      </c>
      <c r="G10" s="179">
        <f>+COUNTIFS('Seguimiento Agosto 2025'!$C$12:$C$262,'estado terrenos '!A10,'Seguimiento Agosto 2025'!$H$12:$H$262,$AB$4)</f>
        <v>5</v>
      </c>
      <c r="H10" s="178">
        <f>+COUNTIFS('Seguimiento Agosto 2025'!$C$12:$C$262,'estado terrenos '!A10,'Seguimiento Agosto 2025'!$H$12:$H$262,'estado terrenos '!$AB$4,'Seguimiento Agosto 2025'!$I$12:$I$262,$AF$4)</f>
        <v>4</v>
      </c>
      <c r="I10" s="178">
        <f>+COUNTIFS('Seguimiento Agosto 2025'!$C$12:$C$262,'estado terrenos '!A10,'Seguimiento Agosto 2025'!$H$12:$H$262,'estado terrenos '!$AB$4,'Seguimiento Agosto 2025'!$I$12:$I$262,$AE$4)+COUNTIFS('Seguimiento Agosto 2025'!$C$12:$C$262,'estado terrenos '!A10,'Seguimiento Agosto 2025'!$H$12:$H$262,'estado terrenos '!$AB$4,'Seguimiento Agosto 2025'!$I$12:$I$262,$AD$5)</f>
        <v>1</v>
      </c>
      <c r="J10" s="180">
        <f>+COUNTIFS('Seguimiento Agosto 2025'!$C$12:$C$262,'estado terrenos '!A10,'Seguimiento Agosto 2025'!$H$12:$H$262,'estado terrenos '!$AB$4,'Seguimiento Agosto 2025'!$I$12:$I$262,$AD$4)+COUNTIFS('Seguimiento Agosto 2025'!$C$12:$C$262,'estado terrenos '!A10,'Seguimiento Agosto 2025'!$H$12:$H$262,'estado terrenos '!$AB$4,'Seguimiento Agosto 2025'!$I$12:$I$262,'estado terrenos '!$AE$5)+COUNTIFS('Seguimiento Agosto 2025'!$C$12:$C$262,'estado terrenos '!A10,'Seguimiento Agosto 2025'!$H$12:$H$262,'estado terrenos '!$AB$4,'Seguimiento Agosto 2025'!$I$12:$I$262,'estado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Agosto 2025'!$C$12:$C$256,'estado terrenos '!$A10,'Seguimiento Agosto 2025'!$Q$12:$Q$256,'estado terrenos '!$R$5,'Seguimiento Agosto 2025'!$Q$12:$Q$256,$R$4,'Seguimiento Agosto 2025'!$H$12:$H$256,'estado terrenos '!$Q$5)</f>
        <v>0</v>
      </c>
      <c r="S10" s="1">
        <f>+COUNTIFS('Seguimiento Agosto 2025'!$C$12:$C$262,'estado terrenos '!$A10,'Seguimiento Agosto 2025'!$Q$12:$Q$262,'estado terrenos '!S$5,'Seguimiento Agosto 2025'!$Q$12:$Q$262,S$4,'Seguimiento Agosto 2025'!$H$12:$H$262,'estado terrenos '!$Q$5)</f>
        <v>0</v>
      </c>
      <c r="T10" s="1">
        <f>+COUNTIFS('Seguimiento Agosto 2025'!$C$12:$C$262,'estado terrenos '!$A10,'Seguimiento Agosto 2025'!$Q$12:$Q$262,'estado terrenos '!T$5,'Seguimiento Agosto 2025'!$Q$12:$Q$262,T$4,'Seguimiento Agosto 2025'!$H$12:$H$262,'estado terrenos '!$Q$5)</f>
        <v>0</v>
      </c>
      <c r="U10" s="1">
        <f>+COUNTIFS('Seguimiento Agosto 2025'!$C$12:$C$262,'estado terrenos '!$A10,'Seguimiento Agosto 2025'!$Q$12:$Q$262,'estado terrenos '!U$5,'Seguimiento Agosto 2025'!$Q$12:$Q$262,U$4,'Seguimiento Agosto 2025'!$H$12:$H$262,'estado terrenos '!$Q$5)</f>
        <v>0</v>
      </c>
      <c r="AD10" s="6"/>
      <c r="AE10" s="6"/>
      <c r="AF10" s="6"/>
      <c r="AH10" s="4"/>
      <c r="AI10" s="4"/>
    </row>
    <row r="11" spans="1:36" ht="21.95" customHeight="1" x14ac:dyDescent="0.35">
      <c r="A11" s="121" t="s">
        <v>31</v>
      </c>
      <c r="B11" s="239">
        <f>+COUNTIF('Seguimiento Agosto 2025'!$C$12:$C$262,'estado terrenos '!A11)</f>
        <v>6</v>
      </c>
      <c r="C11" s="240">
        <f>+COUNTIFS('Seguimiento Agosto 2025'!$C$12:$C$262,'estado terrenos '!A11,'Seguimiento Agosto 2025'!$H$12:$H$262,$Z$4,'Seguimiento Agosto 2025'!$Q$12:$Q$262,$AA$6)</f>
        <v>4</v>
      </c>
      <c r="D11" s="179">
        <f>+COUNTIFS('Seguimiento Agosto 2025'!$C$12:$C$262,'estado terrenos '!A11,'Seguimiento Agosto 2025'!$H$12:$H$262,$Z$5)+COUNTIFS('Seguimiento Agosto 2025'!$C$12:$C$262,'estado terrenos '!A11,'Seguimiento Agosto 2025'!$H$12:$H$262,$AA$5)+COUNTIFS('Seguimiento Agosto 2025'!$C$12:$C$262,'estado terrenos '!A11,'Seguimiento Agosto 2025'!$H$12:$H$262,$AB$5)+COUNTIFS('Seguimiento Agosto 2025'!$C$12:$C$262,'estado terrenos '!A11,'Seguimiento Agosto 2025'!$H$12:$H$262,$Z$6)+COUNTIFS('Seguimiento Agosto 2025'!$C$12:$C$262,'estado terrenos '!A11,'Seguimiento Agosto 2025'!$H$12:$H$262,$AA$4)+COUNTIFS('Seguimiento Agosto 2025'!$C$12:$C$262,'estado terrenos '!A11,'Seguimiento Agosto 2025'!$H$12:$H$262,$Y$4)</f>
        <v>2</v>
      </c>
      <c r="E11" s="178">
        <f>+COUNTIFS('Seguimiento Agosto 2025'!$C$12:$C$262,'estado terrenos '!A11,'Seguimiento Agosto 2025'!$H$12:$H$262,$AA$4)+COUNTIFS('Seguimiento Agosto 2025'!$C$12:$C$262,'estado terrenos '!A11,'Seguimiento Agosto 2025'!$H$12:$H$262,$Y$4)</f>
        <v>0</v>
      </c>
      <c r="F11" s="180">
        <f>+COUNTIFS('Seguimiento Agosto 2025'!$C$12:$C$262,'estado terrenos '!A11,'Seguimiento Agosto 2025'!$H$12:$H$262,$Z$5)+COUNTIFS('Seguimiento Agosto 2025'!$C$12:$C$262,'estado terrenos '!A11,'Seguimiento Agosto 2025'!$H$12:$H$262,$AA$5)+COUNTIFS('Seguimiento Agosto 2025'!$C$12:$C$262,'estado terrenos '!A11,'Seguimiento Agosto 2025'!$H$12:$H$262,$AB$5)+COUNTIFS('Seguimiento Agosto 2025'!$C$12:$C$262,'estado terrenos '!A11,'Seguimiento Agosto 2025'!$H$12:$H$262,$Z$6)</f>
        <v>2</v>
      </c>
      <c r="G11" s="179">
        <f>+COUNTIFS('Seguimiento Agosto 2025'!$C$12:$C$262,'estado terrenos '!A11,'Seguimiento Agosto 2025'!$H$12:$H$262,$AB$4)</f>
        <v>0</v>
      </c>
      <c r="H11" s="178">
        <f>+COUNTIFS('Seguimiento Agosto 2025'!$C$12:$C$262,'estado terrenos '!A11,'Seguimiento Agosto 2025'!$H$12:$H$262,'estado terrenos '!$AB$4,'Seguimiento Agosto 2025'!$I$12:$I$262,$AF$4)</f>
        <v>0</v>
      </c>
      <c r="I11" s="178">
        <f>+COUNTIFS('Seguimiento Agosto 2025'!$C$12:$C$262,'estado terrenos '!A11,'Seguimiento Agosto 2025'!$H$12:$H$262,'estado terrenos '!$AB$4,'Seguimiento Agosto 2025'!$I$12:$I$262,$AE$4)+COUNTIFS('Seguimiento Agosto 2025'!$C$12:$C$262,'estado terrenos '!A11,'Seguimiento Agosto 2025'!$H$12:$H$262,'estado terrenos '!$AB$4,'Seguimiento Agosto 2025'!$I$12:$I$262,$AD$5)</f>
        <v>0</v>
      </c>
      <c r="J11" s="180">
        <f>+COUNTIFS('Seguimiento Agosto 2025'!$C$12:$C$262,'estado terrenos '!A11,'Seguimiento Agosto 2025'!$H$12:$H$262,'estado terrenos '!$AB$4,'Seguimiento Agosto 2025'!$I$12:$I$262,$AD$4)+COUNTIFS('Seguimiento Agosto 2025'!$C$12:$C$262,'estado terrenos '!A11,'Seguimiento Agosto 2025'!$H$12:$H$262,'estado terrenos '!$AB$4,'Seguimiento Agosto 2025'!$I$12:$I$262,'estado terrenos '!$AE$5)+COUNTIFS('Seguimiento Agosto 2025'!$C$12:$C$262,'estado terrenos '!A11,'Seguimiento Agosto 2025'!$H$12:$H$262,'estado terrenos '!$AB$4,'Seguimiento Agosto 2025'!$I$12:$I$262,'estado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Agosto 2025'!$C$12:$C$256,'estado terrenos '!$A11,'Seguimiento Agosto 2025'!$Q$12:$Q$256,'estado terrenos '!$R$5,'Seguimiento Agosto 2025'!$Q$12:$Q$256,$R$4,'Seguimiento Agosto 2025'!$H$12:$H$256,'estado terrenos '!$Q$5)</f>
        <v>0</v>
      </c>
      <c r="S11" s="1">
        <f>+COUNTIFS('Seguimiento Agosto 2025'!$C$12:$C$262,'estado terrenos '!$A11,'Seguimiento Agosto 2025'!$Q$12:$Q$262,'estado terrenos '!S$5,'Seguimiento Agosto 2025'!$Q$12:$Q$262,S$4,'Seguimiento Agosto 2025'!$H$12:$H$262,'estado terrenos '!$Q$5)</f>
        <v>0</v>
      </c>
      <c r="T11" s="1">
        <f>+COUNTIFS('Seguimiento Agosto 2025'!$C$12:$C$262,'estado terrenos '!$A11,'Seguimiento Agosto 2025'!$Q$12:$Q$262,'estado terrenos '!T$5,'Seguimiento Agosto 2025'!$Q$12:$Q$262,T$4,'Seguimiento Agosto 2025'!$H$12:$H$262,'estado terrenos '!$Q$5)</f>
        <v>0</v>
      </c>
      <c r="U11" s="1">
        <f>+COUNTIFS('Seguimiento Agosto 2025'!$C$12:$C$262,'estado terrenos '!$A11,'Seguimiento Agosto 2025'!$Q$12:$Q$262,'estado terrenos '!U$5,'Seguimiento Agosto 2025'!$Q$12:$Q$262,U$4,'Seguimiento Agosto 2025'!$H$12:$H$262,'estado terrenos '!$Q$5)</f>
        <v>0</v>
      </c>
      <c r="AH11" s="4"/>
    </row>
    <row r="12" spans="1:36" ht="21.95" customHeight="1" x14ac:dyDescent="0.35">
      <c r="A12" s="121" t="s">
        <v>32</v>
      </c>
      <c r="B12" s="239">
        <f>+COUNTIF('Seguimiento Agosto 2025'!$C$12:$C$262,'estado terrenos '!A12)</f>
        <v>2</v>
      </c>
      <c r="C12" s="240">
        <f>+COUNTIFS('Seguimiento Agosto 2025'!$C$12:$C$262,'estado terrenos '!A12,'Seguimiento Agosto 2025'!$H$12:$H$262,$Z$4,'Seguimiento Agosto 2025'!$Q$12:$Q$262,$AA$6)</f>
        <v>1</v>
      </c>
      <c r="D12" s="179">
        <f>+COUNTIFS('Seguimiento Agosto 2025'!$C$12:$C$262,'estado terrenos '!A12,'Seguimiento Agosto 2025'!$H$12:$H$262,$Z$5)+COUNTIFS('Seguimiento Agosto 2025'!$C$12:$C$262,'estado terrenos '!A12,'Seguimiento Agosto 2025'!$H$12:$H$262,$AA$5)+COUNTIFS('Seguimiento Agosto 2025'!$C$12:$C$262,'estado terrenos '!A12,'Seguimiento Agosto 2025'!$H$12:$H$262,$AB$5)+COUNTIFS('Seguimiento Agosto 2025'!$C$12:$C$262,'estado terrenos '!A12,'Seguimiento Agosto 2025'!$H$12:$H$262,$Z$6)+COUNTIFS('Seguimiento Agosto 2025'!$C$12:$C$262,'estado terrenos '!A12,'Seguimiento Agosto 2025'!$H$12:$H$262,$AA$4)+COUNTIFS('Seguimiento Agosto 2025'!$C$12:$C$262,'estado terrenos '!A12,'Seguimiento Agosto 2025'!$H$12:$H$262,$Y$4)</f>
        <v>0</v>
      </c>
      <c r="E12" s="178">
        <f>+COUNTIFS('Seguimiento Agosto 2025'!$C$12:$C$262,'estado terrenos '!A12,'Seguimiento Agosto 2025'!$H$12:$H$262,$AA$4)+COUNTIFS('Seguimiento Agosto 2025'!$C$12:$C$262,'estado terrenos '!A12,'Seguimiento Agosto 2025'!$H$12:$H$262,$Y$4)</f>
        <v>0</v>
      </c>
      <c r="F12" s="180">
        <f>+COUNTIFS('Seguimiento Agosto 2025'!$C$12:$C$262,'estado terrenos '!A12,'Seguimiento Agosto 2025'!$H$12:$H$262,$Z$5)+COUNTIFS('Seguimiento Agosto 2025'!$C$12:$C$262,'estado terrenos '!A12,'Seguimiento Agosto 2025'!$H$12:$H$262,$AA$5)+COUNTIFS('Seguimiento Agosto 2025'!$C$12:$C$262,'estado terrenos '!A12,'Seguimiento Agosto 2025'!$H$12:$H$262,$AB$5)+COUNTIFS('Seguimiento Agosto 2025'!$C$12:$C$262,'estado terrenos '!A12,'Seguimiento Agosto 2025'!$H$12:$H$262,$Z$6)</f>
        <v>0</v>
      </c>
      <c r="G12" s="179">
        <f>+COUNTIFS('Seguimiento Agosto 2025'!$C$12:$C$262,'estado terrenos '!A12,'Seguimiento Agosto 2025'!$H$12:$H$262,$AB$4)</f>
        <v>1</v>
      </c>
      <c r="H12" s="178">
        <f>+COUNTIFS('Seguimiento Agosto 2025'!$C$12:$C$262,'estado terrenos '!A12,'Seguimiento Agosto 2025'!$H$12:$H$262,'estado terrenos '!$AB$4,'Seguimiento Agosto 2025'!$I$12:$I$262,$AF$4)</f>
        <v>0</v>
      </c>
      <c r="I12" s="178">
        <f>+COUNTIFS('Seguimiento Agosto 2025'!$C$12:$C$262,'estado terrenos '!A12,'Seguimiento Agosto 2025'!$H$12:$H$262,'estado terrenos '!$AB$4,'Seguimiento Agosto 2025'!$I$12:$I$262,$AE$4)+COUNTIFS('Seguimiento Agosto 2025'!$C$12:$C$262,'estado terrenos '!A12,'Seguimiento Agosto 2025'!$H$12:$H$262,'estado terrenos '!$AB$4,'Seguimiento Agosto 2025'!$I$12:$I$262,$AD$5)</f>
        <v>1</v>
      </c>
      <c r="J12" s="180">
        <f>+COUNTIFS('Seguimiento Agosto 2025'!$C$12:$C$262,'estado terrenos '!A12,'Seguimiento Agosto 2025'!$H$12:$H$262,'estado terrenos '!$AB$4,'Seguimiento Agosto 2025'!$I$12:$I$262,$AD$4)+COUNTIFS('Seguimiento Agosto 2025'!$C$12:$C$262,'estado terrenos '!A12,'Seguimiento Agosto 2025'!$H$12:$H$262,'estado terrenos '!$AB$4,'Seguimiento Agosto 2025'!$I$12:$I$262,'estado terrenos '!$AE$5)+COUNTIFS('Seguimiento Agosto 2025'!$C$12:$C$262,'estado terrenos '!A12,'Seguimiento Agosto 2025'!$H$12:$H$262,'estado terrenos '!$AB$4,'Seguimiento Agosto 2025'!$I$12:$I$262,'estado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Agosto 2025'!$C$12:$C$256,'estado terrenos '!$A12,'Seguimiento Agosto 2025'!$Q$12:$Q$256,'estado terrenos '!$R$5,'Seguimiento Agosto 2025'!$Q$12:$Q$256,$R$4,'Seguimiento Agosto 2025'!$H$12:$H$256,'estado terrenos '!$Q$5)</f>
        <v>0</v>
      </c>
      <c r="S12" s="1">
        <f>+COUNTIFS('Seguimiento Agosto 2025'!$C$12:$C$262,'estado terrenos '!$A12,'Seguimiento Agosto 2025'!$Q$12:$Q$262,'estado terrenos '!S$5,'Seguimiento Agosto 2025'!$Q$12:$Q$262,S$4,'Seguimiento Agosto 2025'!$H$12:$H$262,'estado terrenos '!$Q$5)</f>
        <v>0</v>
      </c>
      <c r="T12" s="1">
        <f>+COUNTIFS('Seguimiento Agosto 2025'!$C$12:$C$262,'estado terrenos '!$A12,'Seguimiento Agosto 2025'!$Q$12:$Q$262,'estado terrenos '!T$5,'Seguimiento Agosto 2025'!$Q$12:$Q$262,T$4,'Seguimiento Agosto 2025'!$H$12:$H$262,'estado terrenos '!$Q$5)</f>
        <v>0</v>
      </c>
      <c r="U12" s="1">
        <f>+COUNTIFS('Seguimiento Agosto 2025'!$C$12:$C$262,'estado terrenos '!$A12,'Seguimiento Agosto 2025'!$Q$12:$Q$262,'estado terrenos '!U$5,'Seguimiento Agosto 2025'!$Q$12:$Q$262,U$4,'Seguimiento Agosto 2025'!$H$12:$H$262,'estado terrenos '!$Q$5)</f>
        <v>0</v>
      </c>
      <c r="AH12" s="4"/>
    </row>
    <row r="13" spans="1:36" ht="21.95" customHeight="1" x14ac:dyDescent="0.35">
      <c r="A13" s="121" t="s">
        <v>66</v>
      </c>
      <c r="B13" s="239">
        <f>+COUNTIF('Seguimiento Agosto 2025'!$C$12:$C$262,'estado terrenos '!A13)</f>
        <v>2</v>
      </c>
      <c r="C13" s="240">
        <f>+COUNTIFS('Seguimiento Agosto 2025'!$C$12:$C$262,'estado terrenos '!A13,'Seguimiento Agosto 2025'!$H$12:$H$262,$Z$4,'Seguimiento Agosto 2025'!$Q$12:$Q$262,$AA$6)</f>
        <v>1</v>
      </c>
      <c r="D13" s="179">
        <f>+COUNTIFS('Seguimiento Agosto 2025'!$C$12:$C$262,'estado terrenos '!A13,'Seguimiento Agosto 2025'!$H$12:$H$262,$Z$5)+COUNTIFS('Seguimiento Agosto 2025'!$C$12:$C$262,'estado terrenos '!A13,'Seguimiento Agosto 2025'!$H$12:$H$262,$AA$5)+COUNTIFS('Seguimiento Agosto 2025'!$C$12:$C$262,'estado terrenos '!A13,'Seguimiento Agosto 2025'!$H$12:$H$262,$AB$5)+COUNTIFS('Seguimiento Agosto 2025'!$C$12:$C$262,'estado terrenos '!A13,'Seguimiento Agosto 2025'!$H$12:$H$262,$Z$6)+COUNTIFS('Seguimiento Agosto 2025'!$C$12:$C$262,'estado terrenos '!A13,'Seguimiento Agosto 2025'!$H$12:$H$262,$AA$4)+COUNTIFS('Seguimiento Agosto 2025'!$C$12:$C$262,'estado terrenos '!A13,'Seguimiento Agosto 2025'!$H$12:$H$262,$Y$4)</f>
        <v>1</v>
      </c>
      <c r="E13" s="178">
        <f>+COUNTIFS('Seguimiento Agosto 2025'!$C$12:$C$262,'estado terrenos '!A13,'Seguimiento Agosto 2025'!$H$12:$H$262,$AA$4)+COUNTIFS('Seguimiento Agosto 2025'!$C$12:$C$262,'estado terrenos '!A13,'Seguimiento Agosto 2025'!$H$12:$H$262,$Y$4)</f>
        <v>0</v>
      </c>
      <c r="F13" s="180">
        <f>+COUNTIFS('Seguimiento Agosto 2025'!$C$12:$C$262,'estado terrenos '!A13,'Seguimiento Agosto 2025'!$H$12:$H$262,$Z$5)+COUNTIFS('Seguimiento Agosto 2025'!$C$12:$C$262,'estado terrenos '!A13,'Seguimiento Agosto 2025'!$H$12:$H$262,$AA$5)+COUNTIFS('Seguimiento Agosto 2025'!$C$12:$C$262,'estado terrenos '!A13,'Seguimiento Agosto 2025'!$H$12:$H$262,$AB$5)+COUNTIFS('Seguimiento Agosto 2025'!$C$12:$C$262,'estado terrenos '!A13,'Seguimiento Agosto 2025'!$H$12:$H$262,$Z$6)</f>
        <v>1</v>
      </c>
      <c r="G13" s="179">
        <f>+COUNTIFS('Seguimiento Agosto 2025'!$C$12:$C$262,'estado terrenos '!A13,'Seguimiento Agosto 2025'!$H$12:$H$262,$AB$4)</f>
        <v>0</v>
      </c>
      <c r="H13" s="178">
        <f>+COUNTIFS('Seguimiento Agosto 2025'!$C$12:$C$262,'estado terrenos '!A13,'Seguimiento Agosto 2025'!$H$12:$H$262,'estado terrenos '!$AB$4,'Seguimiento Agosto 2025'!$I$12:$I$262,$AF$4)</f>
        <v>0</v>
      </c>
      <c r="I13" s="178">
        <f>+COUNTIFS('Seguimiento Agosto 2025'!$C$12:$C$262,'estado terrenos '!A13,'Seguimiento Agosto 2025'!$H$12:$H$262,'estado terrenos '!$AB$4,'Seguimiento Agosto 2025'!$I$12:$I$262,$AE$4)+COUNTIFS('Seguimiento Agosto 2025'!$C$12:$C$262,'estado terrenos '!A13,'Seguimiento Agosto 2025'!$H$12:$H$262,'estado terrenos '!$AB$4,'Seguimiento Agosto 2025'!$I$12:$I$262,$AD$5)</f>
        <v>0</v>
      </c>
      <c r="J13" s="180">
        <f>+COUNTIFS('Seguimiento Agosto 2025'!$C$12:$C$262,'estado terrenos '!A13,'Seguimiento Agosto 2025'!$H$12:$H$262,'estado terrenos '!$AB$4,'Seguimiento Agosto 2025'!$I$12:$I$262,$AD$4)+COUNTIFS('Seguimiento Agosto 2025'!$C$12:$C$262,'estado terrenos '!A13,'Seguimiento Agosto 2025'!$H$12:$H$262,'estado terrenos '!$AB$4,'Seguimiento Agosto 2025'!$I$12:$I$262,'estado terrenos '!$AE$5)+COUNTIFS('Seguimiento Agosto 2025'!$C$12:$C$262,'estado terrenos '!A13,'Seguimiento Agosto 2025'!$H$12:$H$262,'estado terrenos '!$AB$4,'Seguimiento Agosto 2025'!$I$12:$I$262,'estado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Agosto 2025'!$C$12:$C$256,'estado terrenos '!$A13,'Seguimiento Agosto 2025'!$Q$12:$Q$256,'estado terrenos '!$R$5,'Seguimiento Agosto 2025'!$Q$12:$Q$256,$R$4,'Seguimiento Agosto 2025'!$H$12:$H$256,'estado terrenos '!$Q$5)</f>
        <v>0</v>
      </c>
      <c r="S13" s="1">
        <f>+COUNTIFS('Seguimiento Agosto 2025'!$C$12:$C$262,'estado terrenos '!$A13,'Seguimiento Agosto 2025'!$Q$12:$Q$262,'estado terrenos '!S$5,'Seguimiento Agosto 2025'!$Q$12:$Q$262,S$4,'Seguimiento Agosto 2025'!$H$12:$H$262,'estado terrenos '!$Q$5)</f>
        <v>0</v>
      </c>
      <c r="T13" s="1">
        <f>+COUNTIFS('Seguimiento Agosto 2025'!$C$12:$C$262,'estado terrenos '!$A13,'Seguimiento Agosto 2025'!$Q$12:$Q$262,'estado terrenos '!T$5,'Seguimiento Agosto 2025'!$Q$12:$Q$262,T$4,'Seguimiento Agosto 2025'!$H$12:$H$262,'estado terrenos '!$Q$5)</f>
        <v>0</v>
      </c>
      <c r="U13" s="1">
        <f>+COUNTIFS('Seguimiento Agosto 2025'!$C$12:$C$262,'estado terrenos '!$A13,'Seguimiento Agosto 2025'!$Q$12:$Q$262,'estado terrenos '!U$5,'Seguimiento Agosto 2025'!$Q$12:$Q$262,U$4,'Seguimiento Agosto 2025'!$H$12:$H$262,'estado terrenos '!$Q$5)</f>
        <v>0</v>
      </c>
      <c r="AH13" s="4"/>
    </row>
    <row r="14" spans="1:36" ht="21.95" customHeight="1" x14ac:dyDescent="0.35">
      <c r="A14" s="121" t="s">
        <v>34</v>
      </c>
      <c r="B14" s="239">
        <f>+COUNTIF('Seguimiento Agosto 2025'!$C$12:$C$262,'estado terrenos '!A14)</f>
        <v>6</v>
      </c>
      <c r="C14" s="240">
        <f>+COUNTIFS('Seguimiento Agosto 2025'!$C$12:$C$262,'estado terrenos '!A14,'Seguimiento Agosto 2025'!$H$12:$H$262,$Z$4,'Seguimiento Agosto 2025'!$Q$12:$Q$262,$AA$6)</f>
        <v>3</v>
      </c>
      <c r="D14" s="179">
        <f>+COUNTIFS('Seguimiento Agosto 2025'!$C$12:$C$262,'estado terrenos '!A14,'Seguimiento Agosto 2025'!$H$12:$H$262,$Z$5)+COUNTIFS('Seguimiento Agosto 2025'!$C$12:$C$262,'estado terrenos '!A14,'Seguimiento Agosto 2025'!$H$12:$H$262,$AA$5)+COUNTIFS('Seguimiento Agosto 2025'!$C$12:$C$262,'estado terrenos '!A14,'Seguimiento Agosto 2025'!$H$12:$H$262,$AB$5)+COUNTIFS('Seguimiento Agosto 2025'!$C$12:$C$262,'estado terrenos '!A14,'Seguimiento Agosto 2025'!$H$12:$H$262,$Z$6)+COUNTIFS('Seguimiento Agosto 2025'!$C$12:$C$262,'estado terrenos '!A14,'Seguimiento Agosto 2025'!$H$12:$H$262,$AA$4)+COUNTIFS('Seguimiento Agosto 2025'!$C$12:$C$262,'estado terrenos '!A14,'Seguimiento Agosto 2025'!$H$12:$H$262,$Y$4)</f>
        <v>2</v>
      </c>
      <c r="E14" s="178">
        <f>+COUNTIFS('Seguimiento Agosto 2025'!$C$12:$C$262,'estado terrenos '!A14,'Seguimiento Agosto 2025'!$H$12:$H$262,$AA$4)+COUNTIFS('Seguimiento Agosto 2025'!$C$12:$C$262,'estado terrenos '!A14,'Seguimiento Agosto 2025'!$H$12:$H$262,$Y$4)</f>
        <v>1</v>
      </c>
      <c r="F14" s="180">
        <f>+COUNTIFS('Seguimiento Agosto 2025'!$C$12:$C$262,'estado terrenos '!A14,'Seguimiento Agosto 2025'!$H$12:$H$262,$Z$5)+COUNTIFS('Seguimiento Agosto 2025'!$C$12:$C$262,'estado terrenos '!A14,'Seguimiento Agosto 2025'!$H$12:$H$262,$AA$5)+COUNTIFS('Seguimiento Agosto 2025'!$C$12:$C$262,'estado terrenos '!A14,'Seguimiento Agosto 2025'!$H$12:$H$262,$AB$5)+COUNTIFS('Seguimiento Agosto 2025'!$C$12:$C$262,'estado terrenos '!A14,'Seguimiento Agosto 2025'!$H$12:$H$262,$Z$6)</f>
        <v>1</v>
      </c>
      <c r="G14" s="179">
        <f>+COUNTIFS('Seguimiento Agosto 2025'!$C$12:$C$262,'estado terrenos '!A14,'Seguimiento Agosto 2025'!$H$12:$H$262,$AB$4)</f>
        <v>1</v>
      </c>
      <c r="H14" s="178">
        <f>+COUNTIFS('Seguimiento Agosto 2025'!$C$12:$C$262,'estado terrenos '!A14,'Seguimiento Agosto 2025'!$H$12:$H$262,'estado terrenos '!$AB$4,'Seguimiento Agosto 2025'!$I$12:$I$262,$AF$4)</f>
        <v>0</v>
      </c>
      <c r="I14" s="178">
        <f>+COUNTIFS('Seguimiento Agosto 2025'!$C$12:$C$262,'estado terrenos '!A14,'Seguimiento Agosto 2025'!$H$12:$H$262,'estado terrenos '!$AB$4,'Seguimiento Agosto 2025'!$I$12:$I$262,$AE$4)+COUNTIFS('Seguimiento Agosto 2025'!$C$12:$C$262,'estado terrenos '!A14,'Seguimiento Agosto 2025'!$H$12:$H$262,'estado terrenos '!$AB$4,'Seguimiento Agosto 2025'!$I$12:$I$262,$AD$5)</f>
        <v>1</v>
      </c>
      <c r="J14" s="180">
        <f>+COUNTIFS('Seguimiento Agosto 2025'!$C$12:$C$262,'estado terrenos '!A14,'Seguimiento Agosto 2025'!$H$12:$H$262,'estado terrenos '!$AB$4,'Seguimiento Agosto 2025'!$I$12:$I$262,$AD$4)+COUNTIFS('Seguimiento Agosto 2025'!$C$12:$C$262,'estado terrenos '!A14,'Seguimiento Agosto 2025'!$H$12:$H$262,'estado terrenos '!$AB$4,'Seguimiento Agosto 2025'!$I$12:$I$262,'estado terrenos '!$AE$5)+COUNTIFS('Seguimiento Agosto 2025'!$C$12:$C$262,'estado terrenos '!A14,'Seguimiento Agosto 2025'!$H$12:$H$262,'estado terrenos '!$AB$4,'Seguimiento Agosto 2025'!$I$12:$I$262,'estado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Agosto 2025'!$C$12:$C$256,'estado terrenos '!$A14,'Seguimiento Agosto 2025'!$Q$12:$Q$256,'estado terrenos '!$R$5,'Seguimiento Agosto 2025'!$Q$12:$Q$256,$R$4,'Seguimiento Agosto 2025'!$H$12:$H$256,'estado terrenos '!$Q$5)</f>
        <v>0</v>
      </c>
      <c r="S14" s="1">
        <f>+COUNTIFS('Seguimiento Agosto 2025'!$C$12:$C$262,'estado terrenos '!$A14,'Seguimiento Agosto 2025'!$Q$12:$Q$262,'estado terrenos '!S$5,'Seguimiento Agosto 2025'!$Q$12:$Q$262,S$4,'Seguimiento Agosto 2025'!$H$12:$H$262,'estado terrenos '!$Q$5)</f>
        <v>0</v>
      </c>
      <c r="T14" s="1">
        <f>+COUNTIFS('Seguimiento Agosto 2025'!$C$12:$C$262,'estado terrenos '!$A14,'Seguimiento Agosto 2025'!$Q$12:$Q$262,'estado terrenos '!T$5,'Seguimiento Agosto 2025'!$Q$12:$Q$262,T$4,'Seguimiento Agosto 2025'!$H$12:$H$262,'estado terrenos '!$Q$5)</f>
        <v>0</v>
      </c>
      <c r="U14" s="1">
        <f>+COUNTIFS('Seguimiento Agosto 2025'!$C$12:$C$262,'estado terrenos '!$A14,'Seguimiento Agosto 2025'!$Q$12:$Q$262,'estado terrenos '!U$5,'Seguimiento Agosto 2025'!$Q$12:$Q$262,U$4,'Seguimiento Agosto 2025'!$H$12:$H$262,'estado terrenos '!$Q$5)</f>
        <v>0</v>
      </c>
      <c r="AH14" s="4"/>
    </row>
    <row r="15" spans="1:36" ht="21.95" customHeight="1" x14ac:dyDescent="0.35">
      <c r="A15" s="121" t="s">
        <v>35</v>
      </c>
      <c r="B15" s="239">
        <f>+COUNTIF('Seguimiento Agosto 2025'!$C$12:$C$262,'estado terrenos '!A15)</f>
        <v>3</v>
      </c>
      <c r="C15" s="240">
        <f>+COUNTIFS('Seguimiento Agosto 2025'!$C$12:$C$262,'estado terrenos '!A15,'Seguimiento Agosto 2025'!$H$12:$H$262,$Z$4,'Seguimiento Agosto 2025'!$Q$12:$Q$262,$AA$6)</f>
        <v>0</v>
      </c>
      <c r="D15" s="179">
        <f>+COUNTIFS('Seguimiento Agosto 2025'!$C$12:$C$262,'estado terrenos '!A15,'Seguimiento Agosto 2025'!$H$12:$H$262,$Z$5)+COUNTIFS('Seguimiento Agosto 2025'!$C$12:$C$262,'estado terrenos '!A15,'Seguimiento Agosto 2025'!$H$12:$H$262,$AA$5)+COUNTIFS('Seguimiento Agosto 2025'!$C$12:$C$262,'estado terrenos '!A15,'Seguimiento Agosto 2025'!$H$12:$H$262,$AB$5)+COUNTIFS('Seguimiento Agosto 2025'!$C$12:$C$262,'estado terrenos '!A15,'Seguimiento Agosto 2025'!$H$12:$H$262,$Z$6)+COUNTIFS('Seguimiento Agosto 2025'!$C$12:$C$262,'estado terrenos '!A15,'Seguimiento Agosto 2025'!$H$12:$H$262,$AA$4)+COUNTIFS('Seguimiento Agosto 2025'!$C$12:$C$262,'estado terrenos '!A15,'Seguimiento Agosto 2025'!$H$12:$H$262,$Y$4)</f>
        <v>3</v>
      </c>
      <c r="E15" s="178">
        <f>+COUNTIFS('Seguimiento Agosto 2025'!$C$12:$C$262,'estado terrenos '!A15,'Seguimiento Agosto 2025'!$H$12:$H$262,$AA$4)+COUNTIFS('Seguimiento Agosto 2025'!$C$12:$C$262,'estado terrenos '!A15,'Seguimiento Agosto 2025'!$H$12:$H$262,$Y$4)</f>
        <v>1</v>
      </c>
      <c r="F15" s="180">
        <f>+COUNTIFS('Seguimiento Agosto 2025'!$C$12:$C$262,'estado terrenos '!A15,'Seguimiento Agosto 2025'!$H$12:$H$262,$Z$5)+COUNTIFS('Seguimiento Agosto 2025'!$C$12:$C$262,'estado terrenos '!A15,'Seguimiento Agosto 2025'!$H$12:$H$262,$AA$5)+COUNTIFS('Seguimiento Agosto 2025'!$C$12:$C$262,'estado terrenos '!A15,'Seguimiento Agosto 2025'!$H$12:$H$262,$AB$5)+COUNTIFS('Seguimiento Agosto 2025'!$C$12:$C$262,'estado terrenos '!A15,'Seguimiento Agosto 2025'!$H$12:$H$262,$Z$6)</f>
        <v>2</v>
      </c>
      <c r="G15" s="179">
        <f>+COUNTIFS('Seguimiento Agosto 2025'!$C$12:$C$262,'estado terrenos '!A15,'Seguimiento Agosto 2025'!$H$12:$H$262,$AB$4)</f>
        <v>0</v>
      </c>
      <c r="H15" s="178">
        <f>+COUNTIFS('Seguimiento Agosto 2025'!$C$12:$C$262,'estado terrenos '!A15,'Seguimiento Agosto 2025'!$H$12:$H$262,'estado terrenos '!$AB$4,'Seguimiento Agosto 2025'!$I$12:$I$262,$AF$4)</f>
        <v>0</v>
      </c>
      <c r="I15" s="178">
        <f>+COUNTIFS('Seguimiento Agosto 2025'!$C$12:$C$262,'estado terrenos '!A15,'Seguimiento Agosto 2025'!$H$12:$H$262,'estado terrenos '!$AB$4,'Seguimiento Agosto 2025'!$I$12:$I$262,$AE$4)+COUNTIFS('Seguimiento Agosto 2025'!$C$12:$C$262,'estado terrenos '!A15,'Seguimiento Agosto 2025'!$H$12:$H$262,'estado terrenos '!$AB$4,'Seguimiento Agosto 2025'!$I$12:$I$262,$AD$5)</f>
        <v>0</v>
      </c>
      <c r="J15" s="180">
        <f>+COUNTIFS('Seguimiento Agosto 2025'!$C$12:$C$262,'estado terrenos '!A15,'Seguimiento Agosto 2025'!$H$12:$H$262,'estado terrenos '!$AB$4,'Seguimiento Agosto 2025'!$I$12:$I$262,$AD$4)+COUNTIFS('Seguimiento Agosto 2025'!$C$12:$C$262,'estado terrenos '!A15,'Seguimiento Agosto 2025'!$H$12:$H$262,'estado terrenos '!$AB$4,'Seguimiento Agosto 2025'!$I$12:$I$262,'estado terrenos '!$AE$5)+COUNTIFS('Seguimiento Agosto 2025'!$C$12:$C$262,'estado terrenos '!A15,'Seguimiento Agosto 2025'!$H$12:$H$262,'estado terrenos '!$AB$4,'Seguimiento Agosto 2025'!$I$12:$I$262,'estado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Agosto 2025'!$C$12:$C$256,'estado terrenos '!$A15,'Seguimiento Agosto 2025'!$Q$12:$Q$256,'estado terrenos '!$R$5,'Seguimiento Agosto 2025'!$Q$12:$Q$256,$R$4,'Seguimiento Agosto 2025'!$H$12:$H$256,'estado terrenos '!$Q$5)</f>
        <v>0</v>
      </c>
      <c r="S15" s="1">
        <f>+COUNTIFS('Seguimiento Agosto 2025'!$C$12:$C$262,'estado terrenos '!$A15,'Seguimiento Agosto 2025'!$Q$12:$Q$262,'estado terrenos '!S$5,'Seguimiento Agosto 2025'!$Q$12:$Q$262,S$4,'Seguimiento Agosto 2025'!$H$12:$H$262,'estado terrenos '!$Q$5)</f>
        <v>0</v>
      </c>
      <c r="T15" s="1">
        <f>+COUNTIFS('Seguimiento Agosto 2025'!$C$12:$C$262,'estado terrenos '!$A15,'Seguimiento Agosto 2025'!$Q$12:$Q$262,'estado terrenos '!T$5,'Seguimiento Agosto 2025'!$Q$12:$Q$262,T$4,'Seguimiento Agosto 2025'!$H$12:$H$262,'estado terrenos '!$Q$5)</f>
        <v>0</v>
      </c>
      <c r="U15" s="1">
        <f>+COUNTIFS('Seguimiento Agosto 2025'!$C$12:$C$262,'estado terrenos '!$A15,'Seguimiento Agosto 2025'!$Q$12:$Q$262,'estado terrenos '!U$5,'Seguimiento Agosto 2025'!$Q$12:$Q$262,U$4,'Seguimiento Agosto 2025'!$H$12:$H$262,'estado terrenos '!$Q$5)</f>
        <v>0</v>
      </c>
      <c r="Z15" s="4"/>
    </row>
    <row r="16" spans="1:36" ht="21.95" customHeight="1" x14ac:dyDescent="0.35">
      <c r="A16" s="121" t="s">
        <v>36</v>
      </c>
      <c r="B16" s="239">
        <f>+COUNTIF('Seguimiento Agosto 2025'!$C$12:$C$262,'estado terrenos '!A16)</f>
        <v>3</v>
      </c>
      <c r="C16" s="240">
        <f>+COUNTIFS('Seguimiento Agosto 2025'!$C$12:$C$262,'estado terrenos '!A16,'Seguimiento Agosto 2025'!$H$12:$H$262,$Z$4,'Seguimiento Agosto 2025'!$Q$12:$Q$262,$AA$6)</f>
        <v>1</v>
      </c>
      <c r="D16" s="179">
        <f>+COUNTIFS('Seguimiento Agosto 2025'!$C$12:$C$262,'estado terrenos '!A16,'Seguimiento Agosto 2025'!$H$12:$H$262,$Z$5)+COUNTIFS('Seguimiento Agosto 2025'!$C$12:$C$262,'estado terrenos '!A16,'Seguimiento Agosto 2025'!$H$12:$H$262,$AA$5)+COUNTIFS('Seguimiento Agosto 2025'!$C$12:$C$262,'estado terrenos '!A16,'Seguimiento Agosto 2025'!$H$12:$H$262,$AB$5)+COUNTIFS('Seguimiento Agosto 2025'!$C$12:$C$262,'estado terrenos '!A16,'Seguimiento Agosto 2025'!$H$12:$H$262,$Z$6)+COUNTIFS('Seguimiento Agosto 2025'!$C$12:$C$262,'estado terrenos '!A16,'Seguimiento Agosto 2025'!$H$12:$H$262,$AA$4)+COUNTIFS('Seguimiento Agosto 2025'!$C$12:$C$262,'estado terrenos '!A16,'Seguimiento Agosto 2025'!$H$12:$H$262,$Y$4)</f>
        <v>1</v>
      </c>
      <c r="E16" s="178">
        <f>+COUNTIFS('Seguimiento Agosto 2025'!$C$12:$C$262,'estado terrenos '!A16,'Seguimiento Agosto 2025'!$H$12:$H$262,$AA$4)+COUNTIFS('Seguimiento Agosto 2025'!$C$12:$C$262,'estado terrenos '!A16,'Seguimiento Agosto 2025'!$H$12:$H$262,$Y$4)</f>
        <v>0</v>
      </c>
      <c r="F16" s="180">
        <f>+COUNTIFS('Seguimiento Agosto 2025'!$C$12:$C$262,'estado terrenos '!A16,'Seguimiento Agosto 2025'!$H$12:$H$262,$Z$5)+COUNTIFS('Seguimiento Agosto 2025'!$C$12:$C$262,'estado terrenos '!A16,'Seguimiento Agosto 2025'!$H$12:$H$262,$AA$5)+COUNTIFS('Seguimiento Agosto 2025'!$C$12:$C$262,'estado terrenos '!A16,'Seguimiento Agosto 2025'!$H$12:$H$262,$AB$5)+COUNTIFS('Seguimiento Agosto 2025'!$C$12:$C$262,'estado terrenos '!A16,'Seguimiento Agosto 2025'!$H$12:$H$262,$Z$6)</f>
        <v>1</v>
      </c>
      <c r="G16" s="179">
        <f>+COUNTIFS('Seguimiento Agosto 2025'!$C$12:$C$262,'estado terrenos '!A16,'Seguimiento Agosto 2025'!$H$12:$H$262,$AB$4)</f>
        <v>1</v>
      </c>
      <c r="H16" s="178">
        <f>+COUNTIFS('Seguimiento Agosto 2025'!$C$12:$C$262,'estado terrenos '!A16,'Seguimiento Agosto 2025'!$H$12:$H$262,'estado terrenos '!$AB$4,'Seguimiento Agosto 2025'!$I$12:$I$262,$AF$4)</f>
        <v>0</v>
      </c>
      <c r="I16" s="178">
        <f>+COUNTIFS('Seguimiento Agosto 2025'!$C$12:$C$262,'estado terrenos '!A16,'Seguimiento Agosto 2025'!$H$12:$H$262,'estado terrenos '!$AB$4,'Seguimiento Agosto 2025'!$I$12:$I$262,$AE$4)+COUNTIFS('Seguimiento Agosto 2025'!$C$12:$C$262,'estado terrenos '!A16,'Seguimiento Agosto 2025'!$H$12:$H$262,'estado terrenos '!$AB$4,'Seguimiento Agosto 2025'!$I$12:$I$262,$AD$5)</f>
        <v>1</v>
      </c>
      <c r="J16" s="180">
        <f>+COUNTIFS('Seguimiento Agosto 2025'!$C$12:$C$262,'estado terrenos '!A16,'Seguimiento Agosto 2025'!$H$12:$H$262,'estado terrenos '!$AB$4,'Seguimiento Agosto 2025'!$I$12:$I$262,$AD$4)+COUNTIFS('Seguimiento Agosto 2025'!$C$12:$C$262,'estado terrenos '!A16,'Seguimiento Agosto 2025'!$H$12:$H$262,'estado terrenos '!$AB$4,'Seguimiento Agosto 2025'!$I$12:$I$262,'estado terrenos '!$AE$5)+COUNTIFS('Seguimiento Agosto 2025'!$C$12:$C$262,'estado terrenos '!A16,'Seguimiento Agosto 2025'!$H$12:$H$262,'estado terrenos '!$AB$4,'Seguimiento Agosto 2025'!$I$12:$I$262,'estado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Agosto 2025'!$C$12:$C$256,'estado terrenos '!$A16,'Seguimiento Agosto 2025'!$Q$12:$Q$256,'estado terrenos '!$R$5,'Seguimiento Agosto 2025'!$Q$12:$Q$256,$R$4,'Seguimiento Agosto 2025'!$H$12:$H$256,'estado terrenos '!$Q$5)</f>
        <v>0</v>
      </c>
      <c r="S16" s="1">
        <f>+COUNTIFS('Seguimiento Agosto 2025'!$C$12:$C$262,'estado terrenos '!$A16,'Seguimiento Agosto 2025'!$Q$12:$Q$262,'estado terrenos '!S$5,'Seguimiento Agosto 2025'!$Q$12:$Q$262,S$4,'Seguimiento Agosto 2025'!$H$12:$H$262,'estado terrenos '!$Q$5)</f>
        <v>0</v>
      </c>
      <c r="T16" s="1">
        <f>+COUNTIFS('Seguimiento Agosto 2025'!$C$12:$C$262,'estado terrenos '!$A16,'Seguimiento Agosto 2025'!$Q$12:$Q$262,'estado terrenos '!T$5,'Seguimiento Agosto 2025'!$Q$12:$Q$262,T$4,'Seguimiento Agosto 2025'!$H$12:$H$262,'estado terrenos '!$Q$5)</f>
        <v>0</v>
      </c>
      <c r="U16" s="1">
        <f>+COUNTIFS('Seguimiento Agosto 2025'!$C$12:$C$262,'estado terrenos '!$A16,'Seguimiento Agosto 2025'!$Q$12:$Q$262,'estado terrenos '!U$5,'Seguimiento Agosto 2025'!$Q$12:$Q$262,U$4,'Seguimiento Agosto 2025'!$H$12:$H$262,'estado terrenos '!$Q$5)</f>
        <v>0</v>
      </c>
    </row>
    <row r="17" spans="1:21" ht="21.95" customHeight="1" x14ac:dyDescent="0.35">
      <c r="A17" s="121" t="s">
        <v>37</v>
      </c>
      <c r="B17" s="239">
        <f>+COUNTIF('Seguimiento Agosto 2025'!$C$12:$C$262,'estado terrenos '!A17)</f>
        <v>4</v>
      </c>
      <c r="C17" s="240">
        <f>+COUNTIFS('Seguimiento Agosto 2025'!$C$12:$C$262,'estado terrenos '!A17,'Seguimiento Agosto 2025'!$H$12:$H$262,$Z$4,'Seguimiento Agosto 2025'!$Q$12:$Q$262,$AA$6)</f>
        <v>2</v>
      </c>
      <c r="D17" s="179">
        <f>+COUNTIFS('Seguimiento Agosto 2025'!$C$12:$C$262,'estado terrenos '!A17,'Seguimiento Agosto 2025'!$H$12:$H$262,$Z$5)+COUNTIFS('Seguimiento Agosto 2025'!$C$12:$C$262,'estado terrenos '!A17,'Seguimiento Agosto 2025'!$H$12:$H$262,$AA$5)+COUNTIFS('Seguimiento Agosto 2025'!$C$12:$C$262,'estado terrenos '!A17,'Seguimiento Agosto 2025'!$H$12:$H$262,$AB$5)+COUNTIFS('Seguimiento Agosto 2025'!$C$12:$C$262,'estado terrenos '!A17,'Seguimiento Agosto 2025'!$H$12:$H$262,$Z$6)+COUNTIFS('Seguimiento Agosto 2025'!$C$12:$C$262,'estado terrenos '!A17,'Seguimiento Agosto 2025'!$H$12:$H$262,$AA$4)+COUNTIFS('Seguimiento Agosto 2025'!$C$12:$C$262,'estado terrenos '!A17,'Seguimiento Agosto 2025'!$H$12:$H$262,$Y$4)</f>
        <v>2</v>
      </c>
      <c r="E17" s="178">
        <f>+COUNTIFS('Seguimiento Agosto 2025'!$C$12:$C$262,'estado terrenos '!A17,'Seguimiento Agosto 2025'!$H$12:$H$262,$AA$4)+COUNTIFS('Seguimiento Agosto 2025'!$C$12:$C$262,'estado terrenos '!A17,'Seguimiento Agosto 2025'!$H$12:$H$262,$Y$4)</f>
        <v>1</v>
      </c>
      <c r="F17" s="180">
        <f>+COUNTIFS('Seguimiento Agosto 2025'!$C$12:$C$262,'estado terrenos '!A17,'Seguimiento Agosto 2025'!$H$12:$H$262,$Z$5)+COUNTIFS('Seguimiento Agosto 2025'!$C$12:$C$262,'estado terrenos '!A17,'Seguimiento Agosto 2025'!$H$12:$H$262,$AA$5)+COUNTIFS('Seguimiento Agosto 2025'!$C$12:$C$262,'estado terrenos '!A17,'Seguimiento Agosto 2025'!$H$12:$H$262,$AB$5)+COUNTIFS('Seguimiento Agosto 2025'!$C$12:$C$262,'estado terrenos '!A17,'Seguimiento Agosto 2025'!$H$12:$H$262,$Z$6)</f>
        <v>1</v>
      </c>
      <c r="G17" s="179">
        <f>+COUNTIFS('Seguimiento Agosto 2025'!$C$12:$C$262,'estado terrenos '!A17,'Seguimiento Agosto 2025'!$H$12:$H$262,$AB$4)</f>
        <v>0</v>
      </c>
      <c r="H17" s="178">
        <f>+COUNTIFS('Seguimiento Agosto 2025'!$C$12:$C$262,'estado terrenos '!A17,'Seguimiento Agosto 2025'!$H$12:$H$262,'estado terrenos '!$AB$4,'Seguimiento Agosto 2025'!$I$12:$I$262,$AF$4)</f>
        <v>0</v>
      </c>
      <c r="I17" s="178">
        <f>+COUNTIFS('Seguimiento Agosto 2025'!$C$12:$C$262,'estado terrenos '!A17,'Seguimiento Agosto 2025'!$H$12:$H$262,'estado terrenos '!$AB$4,'Seguimiento Agosto 2025'!$I$12:$I$262,$AE$4)+COUNTIFS('Seguimiento Agosto 2025'!$C$12:$C$262,'estado terrenos '!A17,'Seguimiento Agosto 2025'!$H$12:$H$262,'estado terrenos '!$AB$4,'Seguimiento Agosto 2025'!$I$12:$I$262,$AD$5)</f>
        <v>0</v>
      </c>
      <c r="J17" s="180">
        <f>+COUNTIFS('Seguimiento Agosto 2025'!$C$12:$C$262,'estado terrenos '!A17,'Seguimiento Agosto 2025'!$H$12:$H$262,'estado terrenos '!$AB$4,'Seguimiento Agosto 2025'!$I$12:$I$262,$AD$4)+COUNTIFS('Seguimiento Agosto 2025'!$C$12:$C$262,'estado terrenos '!A17,'Seguimiento Agosto 2025'!$H$12:$H$262,'estado terrenos '!$AB$4,'Seguimiento Agosto 2025'!$I$12:$I$262,'estado terrenos '!$AE$5)+COUNTIFS('Seguimiento Agosto 2025'!$C$12:$C$262,'estado terrenos '!A17,'Seguimiento Agosto 2025'!$H$12:$H$262,'estado terrenos '!$AB$4,'Seguimiento Agosto 2025'!$I$12:$I$262,'estado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Agosto 2025'!$C$12:$C$256,'estado terrenos '!$A17,'Seguimiento Agosto 2025'!$Q$12:$Q$256,'estado terrenos '!$R$5,'Seguimiento Agosto 2025'!$Q$12:$Q$256,$R$4,'Seguimiento Agosto 2025'!$H$12:$H$256,'estado terrenos '!$Q$5)</f>
        <v>0</v>
      </c>
      <c r="S17" s="1">
        <f>+COUNTIFS('Seguimiento Agosto 2025'!$C$12:$C$262,'estado terrenos '!$A17,'Seguimiento Agosto 2025'!$Q$12:$Q$262,'estado terrenos '!S$5,'Seguimiento Agosto 2025'!$Q$12:$Q$262,S$4,'Seguimiento Agosto 2025'!$H$12:$H$262,'estado terrenos '!$Q$5)</f>
        <v>0</v>
      </c>
      <c r="T17" s="1">
        <f>+COUNTIFS('Seguimiento Agosto 2025'!$C$12:$C$262,'estado terrenos '!$A17,'Seguimiento Agosto 2025'!$Q$12:$Q$262,'estado terrenos '!T$5,'Seguimiento Agosto 2025'!$Q$12:$Q$262,T$4,'Seguimiento Agosto 2025'!$H$12:$H$262,'estado terrenos '!$Q$5)</f>
        <v>0</v>
      </c>
      <c r="U17" s="1">
        <f>+COUNTIFS('Seguimiento Agosto 2025'!$C$12:$C$262,'estado terrenos '!$A17,'Seguimiento Agosto 2025'!$Q$12:$Q$262,'estado terrenos '!U$5,'Seguimiento Agosto 2025'!$Q$12:$Q$262,U$4,'Seguimiento Agosto 2025'!$H$12:$H$262,'estado terrenos '!$Q$5)</f>
        <v>0</v>
      </c>
    </row>
    <row r="18" spans="1:21" ht="21.95" customHeight="1" x14ac:dyDescent="0.35">
      <c r="A18" s="121" t="s">
        <v>38</v>
      </c>
      <c r="B18" s="239">
        <f>+COUNTIF('Seguimiento Agosto 2025'!$C$12:$C$262,'estado terrenos '!A18)</f>
        <v>8</v>
      </c>
      <c r="C18" s="240">
        <f>+COUNTIFS('Seguimiento Agosto 2025'!$C$12:$C$262,'estado terrenos '!A18,'Seguimiento Agosto 2025'!$H$12:$H$262,$Z$4,'Seguimiento Agosto 2025'!$Q$12:$Q$262,$AA$6)</f>
        <v>5</v>
      </c>
      <c r="D18" s="179">
        <f>+COUNTIFS('Seguimiento Agosto 2025'!$C$12:$C$262,'estado terrenos '!A18,'Seguimiento Agosto 2025'!$H$12:$H$262,$Z$5)+COUNTIFS('Seguimiento Agosto 2025'!$C$12:$C$262,'estado terrenos '!A18,'Seguimiento Agosto 2025'!$H$12:$H$262,$AA$5)+COUNTIFS('Seguimiento Agosto 2025'!$C$12:$C$262,'estado terrenos '!A18,'Seguimiento Agosto 2025'!$H$12:$H$262,$AB$5)+COUNTIFS('Seguimiento Agosto 2025'!$C$12:$C$262,'estado terrenos '!A18,'Seguimiento Agosto 2025'!$H$12:$H$262,$Z$6)+COUNTIFS('Seguimiento Agosto 2025'!$C$12:$C$262,'estado terrenos '!A18,'Seguimiento Agosto 2025'!$H$12:$H$262,$AA$4)+COUNTIFS('Seguimiento Agosto 2025'!$C$12:$C$262,'estado terrenos '!A18,'Seguimiento Agosto 2025'!$H$12:$H$262,$Y$4)</f>
        <v>3</v>
      </c>
      <c r="E18" s="178">
        <f>+COUNTIFS('Seguimiento Agosto 2025'!$C$12:$C$262,'estado terrenos '!A18,'Seguimiento Agosto 2025'!$H$12:$H$262,$AA$4)+COUNTIFS('Seguimiento Agosto 2025'!$C$12:$C$262,'estado terrenos '!A18,'Seguimiento Agosto 2025'!$H$12:$H$262,$Y$4)</f>
        <v>0</v>
      </c>
      <c r="F18" s="180">
        <f>+COUNTIFS('Seguimiento Agosto 2025'!$C$12:$C$262,'estado terrenos '!A18,'Seguimiento Agosto 2025'!$H$12:$H$262,$Z$5)+COUNTIFS('Seguimiento Agosto 2025'!$C$12:$C$262,'estado terrenos '!A18,'Seguimiento Agosto 2025'!$H$12:$H$262,$AA$5)+COUNTIFS('Seguimiento Agosto 2025'!$C$12:$C$262,'estado terrenos '!A18,'Seguimiento Agosto 2025'!$H$12:$H$262,$AB$5)+COUNTIFS('Seguimiento Agosto 2025'!$C$12:$C$262,'estado terrenos '!A18,'Seguimiento Agosto 2025'!$H$12:$H$262,$Z$6)</f>
        <v>3</v>
      </c>
      <c r="G18" s="179">
        <f>+COUNTIFS('Seguimiento Agosto 2025'!$C$12:$C$262,'estado terrenos '!A18,'Seguimiento Agosto 2025'!$H$12:$H$262,$AB$4)</f>
        <v>0</v>
      </c>
      <c r="H18" s="178">
        <f>+COUNTIFS('Seguimiento Agosto 2025'!$C$12:$C$262,'estado terrenos '!A18,'Seguimiento Agosto 2025'!$H$12:$H$262,'estado terrenos '!$AB$4,'Seguimiento Agosto 2025'!$I$12:$I$262,$AF$4)</f>
        <v>0</v>
      </c>
      <c r="I18" s="178">
        <f>+COUNTIFS('Seguimiento Agosto 2025'!$C$12:$C$262,'estado terrenos '!A18,'Seguimiento Agosto 2025'!$H$12:$H$262,'estado terrenos '!$AB$4,'Seguimiento Agosto 2025'!$I$12:$I$262,$AE$4)+COUNTIFS('Seguimiento Agosto 2025'!$C$12:$C$262,'estado terrenos '!A18,'Seguimiento Agosto 2025'!$H$12:$H$262,'estado terrenos '!$AB$4,'Seguimiento Agosto 2025'!$I$12:$I$262,$AD$5)</f>
        <v>0</v>
      </c>
      <c r="J18" s="180">
        <f>+COUNTIFS('Seguimiento Agosto 2025'!$C$12:$C$262,'estado terrenos '!A18,'Seguimiento Agosto 2025'!$H$12:$H$262,'estado terrenos '!$AB$4,'Seguimiento Agosto 2025'!$I$12:$I$262,$AD$4)+COUNTIFS('Seguimiento Agosto 2025'!$C$12:$C$262,'estado terrenos '!A18,'Seguimiento Agosto 2025'!$H$12:$H$262,'estado terrenos '!$AB$4,'Seguimiento Agosto 2025'!$I$12:$I$262,'estado terrenos '!$AE$5)+COUNTIFS('Seguimiento Agosto 2025'!$C$12:$C$262,'estado terrenos '!A18,'Seguimiento Agosto 2025'!$H$12:$H$262,'estado terrenos '!$AB$4,'Seguimiento Agosto 2025'!$I$12:$I$262,'estado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Agosto 2025'!$C$12:$C$256,'estado terrenos '!$A18,'Seguimiento Agosto 2025'!$Q$12:$Q$256,'estado terrenos '!$R$5,'Seguimiento Agosto 2025'!$Q$12:$Q$256,$R$4,'Seguimiento Agosto 2025'!$H$12:$H$256,'estado terrenos '!$Q$5)</f>
        <v>0</v>
      </c>
      <c r="S18" s="1">
        <f>+COUNTIFS('Seguimiento Agosto 2025'!$C$12:$C$262,'estado terrenos '!$A18,'Seguimiento Agosto 2025'!$Q$12:$Q$262,'estado terrenos '!S$5,'Seguimiento Agosto 2025'!$Q$12:$Q$262,S$4,'Seguimiento Agosto 2025'!$H$12:$H$262,'estado terrenos '!$Q$5)</f>
        <v>0</v>
      </c>
      <c r="T18" s="1">
        <f>+COUNTIFS('Seguimiento Agosto 2025'!$C$12:$C$262,'estado terrenos '!$A18,'Seguimiento Agosto 2025'!$Q$12:$Q$262,'estado terrenos '!T$5,'Seguimiento Agosto 2025'!$Q$12:$Q$262,T$4,'Seguimiento Agosto 2025'!$H$12:$H$262,'estado terrenos '!$Q$5)</f>
        <v>0</v>
      </c>
      <c r="U18" s="1">
        <f>+COUNTIFS('Seguimiento Agosto 2025'!$C$12:$C$262,'estado terrenos '!$A18,'Seguimiento Agosto 2025'!$Q$12:$Q$262,'estado terrenos '!U$5,'Seguimiento Agosto 2025'!$Q$12:$Q$262,U$4,'Seguimiento Agosto 2025'!$H$12:$H$262,'estado terrenos '!$Q$5)</f>
        <v>0</v>
      </c>
    </row>
    <row r="19" spans="1:21" ht="21.95" customHeight="1" x14ac:dyDescent="0.35">
      <c r="A19" s="121" t="s">
        <v>39</v>
      </c>
      <c r="B19" s="239">
        <f>+COUNTIF('Seguimiento Agosto 2025'!$C$12:$C$262,'estado terrenos '!A19)</f>
        <v>7</v>
      </c>
      <c r="C19" s="240">
        <f>+COUNTIFS('Seguimiento Agosto 2025'!$C$12:$C$262,'estado terrenos '!A19,'Seguimiento Agosto 2025'!$H$12:$H$262,$Z$4,'Seguimiento Agosto 2025'!$Q$12:$Q$262,$AA$6)</f>
        <v>4</v>
      </c>
      <c r="D19" s="179">
        <f>+COUNTIFS('Seguimiento Agosto 2025'!$C$12:$C$262,'estado terrenos '!A19,'Seguimiento Agosto 2025'!$H$12:$H$262,$Z$5)+COUNTIFS('Seguimiento Agosto 2025'!$C$12:$C$262,'estado terrenos '!A19,'Seguimiento Agosto 2025'!$H$12:$H$262,$AA$5)+COUNTIFS('Seguimiento Agosto 2025'!$C$12:$C$262,'estado terrenos '!A19,'Seguimiento Agosto 2025'!$H$12:$H$262,$AB$5)+COUNTIFS('Seguimiento Agosto 2025'!$C$12:$C$262,'estado terrenos '!A19,'Seguimiento Agosto 2025'!$H$12:$H$262,$Z$6)+COUNTIFS('Seguimiento Agosto 2025'!$C$12:$C$262,'estado terrenos '!A19,'Seguimiento Agosto 2025'!$H$12:$H$262,$AA$4)+COUNTIFS('Seguimiento Agosto 2025'!$C$12:$C$262,'estado terrenos '!A19,'Seguimiento Agosto 2025'!$H$12:$H$262,$Y$4)</f>
        <v>3</v>
      </c>
      <c r="E19" s="178">
        <f>+COUNTIFS('Seguimiento Agosto 2025'!$C$12:$C$262,'estado terrenos '!A19,'Seguimiento Agosto 2025'!$H$12:$H$262,$AA$4)+COUNTIFS('Seguimiento Agosto 2025'!$C$12:$C$262,'estado terrenos '!A19,'Seguimiento Agosto 2025'!$H$12:$H$262,$Y$4)</f>
        <v>0</v>
      </c>
      <c r="F19" s="180">
        <f>+COUNTIFS('Seguimiento Agosto 2025'!$C$12:$C$262,'estado terrenos '!A19,'Seguimiento Agosto 2025'!$H$12:$H$262,$Z$5)+COUNTIFS('Seguimiento Agosto 2025'!$C$12:$C$262,'estado terrenos '!A19,'Seguimiento Agosto 2025'!$H$12:$H$262,$AA$5)+COUNTIFS('Seguimiento Agosto 2025'!$C$12:$C$262,'estado terrenos '!A19,'Seguimiento Agosto 2025'!$H$12:$H$262,$AB$5)+COUNTIFS('Seguimiento Agosto 2025'!$C$12:$C$262,'estado terrenos '!A19,'Seguimiento Agosto 2025'!$H$12:$H$262,$Z$6)</f>
        <v>3</v>
      </c>
      <c r="G19" s="179">
        <f>+COUNTIFS('Seguimiento Agosto 2025'!$C$12:$C$262,'estado terrenos '!A19,'Seguimiento Agosto 2025'!$H$12:$H$262,$AB$4)</f>
        <v>0</v>
      </c>
      <c r="H19" s="178">
        <f>+COUNTIFS('Seguimiento Agosto 2025'!$C$12:$C$262,'estado terrenos '!A19,'Seguimiento Agosto 2025'!$H$12:$H$262,'estado terrenos '!$AB$4,'Seguimiento Agosto 2025'!$I$12:$I$262,$AF$4)</f>
        <v>0</v>
      </c>
      <c r="I19" s="178">
        <f>+COUNTIFS('Seguimiento Agosto 2025'!$C$12:$C$262,'estado terrenos '!A19,'Seguimiento Agosto 2025'!$H$12:$H$262,'estado terrenos '!$AB$4,'Seguimiento Agosto 2025'!$I$12:$I$262,$AE$4)+COUNTIFS('Seguimiento Agosto 2025'!$C$12:$C$262,'estado terrenos '!A19,'Seguimiento Agosto 2025'!$H$12:$H$262,'estado terrenos '!$AB$4,'Seguimiento Agosto 2025'!$I$12:$I$262,$AD$5)</f>
        <v>0</v>
      </c>
      <c r="J19" s="180">
        <f>+COUNTIFS('Seguimiento Agosto 2025'!$C$12:$C$262,'estado terrenos '!A19,'Seguimiento Agosto 2025'!$H$12:$H$262,'estado terrenos '!$AB$4,'Seguimiento Agosto 2025'!$I$12:$I$262,$AD$4)+COUNTIFS('Seguimiento Agosto 2025'!$C$12:$C$262,'estado terrenos '!A19,'Seguimiento Agosto 2025'!$H$12:$H$262,'estado terrenos '!$AB$4,'Seguimiento Agosto 2025'!$I$12:$I$262,'estado terrenos '!$AE$5)+COUNTIFS('Seguimiento Agosto 2025'!$C$12:$C$262,'estado terrenos '!A19,'Seguimiento Agosto 2025'!$H$12:$H$262,'estado terrenos '!$AB$4,'Seguimiento Agosto 2025'!$I$12:$I$262,'estado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Agosto 2025'!$C$12:$C$256,'estado terrenos '!$A19,'Seguimiento Agosto 2025'!$Q$12:$Q$256,'estado terrenos '!$R$5,'Seguimiento Agosto 2025'!$Q$12:$Q$256,$R$4,'Seguimiento Agosto 2025'!$H$12:$H$256,'estado terrenos '!$Q$5)</f>
        <v>0</v>
      </c>
      <c r="S19" s="1">
        <f>+COUNTIFS('Seguimiento Agosto 2025'!$C$12:$C$262,'estado terrenos '!$A19,'Seguimiento Agosto 2025'!$Q$12:$Q$262,'estado terrenos '!S$5,'Seguimiento Agosto 2025'!$Q$12:$Q$262,S$4,'Seguimiento Agosto 2025'!$H$12:$H$262,'estado terrenos '!$Q$5)</f>
        <v>0</v>
      </c>
      <c r="T19" s="1">
        <f>+COUNTIFS('Seguimiento Agosto 2025'!$C$12:$C$262,'estado terrenos '!$A19,'Seguimiento Agosto 2025'!$Q$12:$Q$262,'estado terrenos '!T$5,'Seguimiento Agosto 2025'!$Q$12:$Q$262,T$4,'Seguimiento Agosto 2025'!$H$12:$H$262,'estado terrenos '!$Q$5)</f>
        <v>0</v>
      </c>
      <c r="U19" s="1">
        <f>+COUNTIFS('Seguimiento Agosto 2025'!$C$12:$C$262,'estado terrenos '!$A19,'Seguimiento Agosto 2025'!$Q$12:$Q$262,'estado terrenos '!U$5,'Seguimiento Agosto 2025'!$Q$12:$Q$262,U$4,'Seguimiento Agosto 2025'!$H$12:$H$262,'estado terrenos '!$Q$5)</f>
        <v>0</v>
      </c>
    </row>
    <row r="20" spans="1:21" ht="21.95" customHeight="1" x14ac:dyDescent="0.35">
      <c r="A20" s="121" t="s">
        <v>40</v>
      </c>
      <c r="B20" s="239">
        <f>+COUNTIF('Seguimiento Agosto 2025'!$C$12:$C$262,'estado terrenos '!A20)</f>
        <v>9</v>
      </c>
      <c r="C20" s="240">
        <f>+COUNTIFS('Seguimiento Agosto 2025'!$C$12:$C$262,'estado terrenos '!A20,'Seguimiento Agosto 2025'!$H$12:$H$262,$Z$4,'Seguimiento Agosto 2025'!$Q$12:$Q$262,$AA$6)</f>
        <v>3</v>
      </c>
      <c r="D20" s="179">
        <f>+COUNTIFS('Seguimiento Agosto 2025'!$C$12:$C$262,'estado terrenos '!A20,'Seguimiento Agosto 2025'!$H$12:$H$262,$Z$5)+COUNTIFS('Seguimiento Agosto 2025'!$C$12:$C$262,'estado terrenos '!A20,'Seguimiento Agosto 2025'!$H$12:$H$262,$AA$5)+COUNTIFS('Seguimiento Agosto 2025'!$C$12:$C$262,'estado terrenos '!A20,'Seguimiento Agosto 2025'!$H$12:$H$262,$AB$5)+COUNTIFS('Seguimiento Agosto 2025'!$C$12:$C$262,'estado terrenos '!A20,'Seguimiento Agosto 2025'!$H$12:$H$262,$Z$6)+COUNTIFS('Seguimiento Agosto 2025'!$C$12:$C$262,'estado terrenos '!A20,'Seguimiento Agosto 2025'!$H$12:$H$262,$AA$4)+COUNTIFS('Seguimiento Agosto 2025'!$C$12:$C$262,'estado terrenos '!A20,'Seguimiento Agosto 2025'!$H$12:$H$262,$Y$4)</f>
        <v>4</v>
      </c>
      <c r="E20" s="178">
        <f>+COUNTIFS('Seguimiento Agosto 2025'!$C$12:$C$262,'estado terrenos '!A20,'Seguimiento Agosto 2025'!$H$12:$H$262,$AA$4)+COUNTIFS('Seguimiento Agosto 2025'!$C$12:$C$262,'estado terrenos '!A20,'Seguimiento Agosto 2025'!$H$12:$H$262,$Y$4)</f>
        <v>0</v>
      </c>
      <c r="F20" s="180">
        <f>+COUNTIFS('Seguimiento Agosto 2025'!$C$12:$C$262,'estado terrenos '!A20,'Seguimiento Agosto 2025'!$H$12:$H$262,$Z$5)+COUNTIFS('Seguimiento Agosto 2025'!$C$12:$C$262,'estado terrenos '!A20,'Seguimiento Agosto 2025'!$H$12:$H$262,$AA$5)+COUNTIFS('Seguimiento Agosto 2025'!$C$12:$C$262,'estado terrenos '!A20,'Seguimiento Agosto 2025'!$H$12:$H$262,$AB$5)+COUNTIFS('Seguimiento Agosto 2025'!$C$12:$C$262,'estado terrenos '!A20,'Seguimiento Agosto 2025'!$H$12:$H$262,$Z$6)</f>
        <v>4</v>
      </c>
      <c r="G20" s="179">
        <f>+COUNTIFS('Seguimiento Agosto 2025'!$C$12:$C$262,'estado terrenos '!A20,'Seguimiento Agosto 2025'!$H$12:$H$262,$AB$4)</f>
        <v>2</v>
      </c>
      <c r="H20" s="178">
        <f>+COUNTIFS('Seguimiento Agosto 2025'!$C$12:$C$262,'estado terrenos '!A20,'Seguimiento Agosto 2025'!$H$12:$H$262,'estado terrenos '!$AB$4,'Seguimiento Agosto 2025'!$I$12:$I$262,$AF$4)</f>
        <v>0</v>
      </c>
      <c r="I20" s="178">
        <f>+COUNTIFS('Seguimiento Agosto 2025'!$C$12:$C$262,'estado terrenos '!A20,'Seguimiento Agosto 2025'!$H$12:$H$262,'estado terrenos '!$AB$4,'Seguimiento Agosto 2025'!$I$12:$I$262,$AE$4)+COUNTIFS('Seguimiento Agosto 2025'!$C$12:$C$262,'estado terrenos '!A20,'Seguimiento Agosto 2025'!$H$12:$H$262,'estado terrenos '!$AB$4,'Seguimiento Agosto 2025'!$I$12:$I$262,$AD$5)</f>
        <v>2</v>
      </c>
      <c r="J20" s="180">
        <f>+COUNTIFS('Seguimiento Agosto 2025'!$C$12:$C$262,'estado terrenos '!A20,'Seguimiento Agosto 2025'!$H$12:$H$262,'estado terrenos '!$AB$4,'Seguimiento Agosto 2025'!$I$12:$I$262,$AD$4)+COUNTIFS('Seguimiento Agosto 2025'!$C$12:$C$262,'estado terrenos '!A20,'Seguimiento Agosto 2025'!$H$12:$H$262,'estado terrenos '!$AB$4,'Seguimiento Agosto 2025'!$I$12:$I$262,'estado terrenos '!$AE$5)+COUNTIFS('Seguimiento Agosto 2025'!$C$12:$C$262,'estado terrenos '!A20,'Seguimiento Agosto 2025'!$H$12:$H$262,'estado terrenos '!$AB$4,'Seguimiento Agosto 2025'!$I$12:$I$262,'estado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Agosto 2025'!$C$12:$C$256,'estado terrenos '!$A20,'Seguimiento Agosto 2025'!$Q$12:$Q$256,'estado terrenos '!$R$5,'Seguimiento Agosto 2025'!$Q$12:$Q$256,$R$4,'Seguimiento Agosto 2025'!$H$12:$H$256,'estado terrenos '!$Q$5)</f>
        <v>0</v>
      </c>
      <c r="S20" s="1">
        <f>+COUNTIFS('Seguimiento Agosto 2025'!$C$12:$C$262,'estado terrenos '!$A20,'Seguimiento Agosto 2025'!$Q$12:$Q$262,'estado terrenos '!S$5,'Seguimiento Agosto 2025'!$Q$12:$Q$262,S$4,'Seguimiento Agosto 2025'!$H$12:$H$262,'estado terrenos '!$Q$5)</f>
        <v>0</v>
      </c>
      <c r="T20" s="1">
        <f>+COUNTIFS('Seguimiento Agosto 2025'!$C$12:$C$262,'estado terrenos '!$A20,'Seguimiento Agosto 2025'!$Q$12:$Q$262,'estado terrenos '!T$5,'Seguimiento Agosto 2025'!$Q$12:$Q$262,T$4,'Seguimiento Agosto 2025'!$H$12:$H$262,'estado terrenos '!$Q$5)</f>
        <v>0</v>
      </c>
      <c r="U20" s="1">
        <f>+COUNTIFS('Seguimiento Agosto 2025'!$C$12:$C$262,'estado terrenos '!$A20,'Seguimiento Agosto 2025'!$Q$12:$Q$262,'estado terrenos '!U$5,'Seguimiento Agosto 2025'!$Q$12:$Q$262,U$4,'Seguimiento Agosto 2025'!$H$12:$H$262,'estado terrenos '!$Q$5)</f>
        <v>0</v>
      </c>
    </row>
    <row r="21" spans="1:21" ht="21.95" customHeight="1" x14ac:dyDescent="0.35">
      <c r="A21" s="121" t="s">
        <v>68</v>
      </c>
      <c r="B21" s="239">
        <f>+COUNTIF('Seguimiento Agosto 2025'!$C$12:$C$262,'estado terrenos '!A21)</f>
        <v>3</v>
      </c>
      <c r="C21" s="240">
        <f>+COUNTIFS('Seguimiento Agosto 2025'!$C$12:$C$262,'estado terrenos '!A21,'Seguimiento Agosto 2025'!$H$12:$H$262,$Z$4,'Seguimiento Agosto 2025'!$Q$12:$Q$262,$AA$6)</f>
        <v>2</v>
      </c>
      <c r="D21" s="179">
        <f>+COUNTIFS('Seguimiento Agosto 2025'!$C$12:$C$262,'estado terrenos '!A21,'Seguimiento Agosto 2025'!$H$12:$H$262,$Z$5)+COUNTIFS('Seguimiento Agosto 2025'!$C$12:$C$262,'estado terrenos '!A21,'Seguimiento Agosto 2025'!$H$12:$H$262,$AA$5)+COUNTIFS('Seguimiento Agosto 2025'!$C$12:$C$262,'estado terrenos '!A21,'Seguimiento Agosto 2025'!$H$12:$H$262,$AB$5)+COUNTIFS('Seguimiento Agosto 2025'!$C$12:$C$262,'estado terrenos '!A21,'Seguimiento Agosto 2025'!$H$12:$H$262,$Z$6)+COUNTIFS('Seguimiento Agosto 2025'!$C$12:$C$262,'estado terrenos '!A21,'Seguimiento Agosto 2025'!$H$12:$H$262,$AA$4)+COUNTIFS('Seguimiento Agosto 2025'!$C$12:$C$262,'estado terrenos '!A21,'Seguimiento Agosto 2025'!$H$12:$H$262,$Y$4)</f>
        <v>1</v>
      </c>
      <c r="E21" s="178">
        <f>+COUNTIFS('Seguimiento Agosto 2025'!$C$12:$C$262,'estado terrenos '!A21,'Seguimiento Agosto 2025'!$H$12:$H$262,$AA$4)+COUNTIFS('Seguimiento Agosto 2025'!$C$12:$C$262,'estado terrenos '!A21,'Seguimiento Agosto 2025'!$H$12:$H$262,$Y$4)</f>
        <v>1</v>
      </c>
      <c r="F21" s="180">
        <f>+COUNTIFS('Seguimiento Agosto 2025'!$C$12:$C$262,'estado terrenos '!A21,'Seguimiento Agosto 2025'!$H$12:$H$262,$Z$5)+COUNTIFS('Seguimiento Agosto 2025'!$C$12:$C$262,'estado terrenos '!A21,'Seguimiento Agosto 2025'!$H$12:$H$262,$AA$5)+COUNTIFS('Seguimiento Agosto 2025'!$C$12:$C$262,'estado terrenos '!A21,'Seguimiento Agosto 2025'!$H$12:$H$262,$AB$5)+COUNTIFS('Seguimiento Agosto 2025'!$C$12:$C$262,'estado terrenos '!A21,'Seguimiento Agosto 2025'!$H$12:$H$262,$Z$6)</f>
        <v>0</v>
      </c>
      <c r="G21" s="179">
        <f>+COUNTIFS('Seguimiento Agosto 2025'!$C$12:$C$262,'estado terrenos '!A21,'Seguimiento Agosto 2025'!$H$12:$H$262,$AB$4)</f>
        <v>0</v>
      </c>
      <c r="H21" s="178">
        <f>+COUNTIFS('Seguimiento Agosto 2025'!$C$12:$C$262,'estado terrenos '!A21,'Seguimiento Agosto 2025'!$H$12:$H$262,'estado terrenos '!$AB$4,'Seguimiento Agosto 2025'!$I$12:$I$262,$AF$4)</f>
        <v>0</v>
      </c>
      <c r="I21" s="178">
        <f>+COUNTIFS('Seguimiento Agosto 2025'!$C$12:$C$262,'estado terrenos '!A21,'Seguimiento Agosto 2025'!$H$12:$H$262,'estado terrenos '!$AB$4,'Seguimiento Agosto 2025'!$I$12:$I$262,$AE$4)+COUNTIFS('Seguimiento Agosto 2025'!$C$12:$C$262,'estado terrenos '!A21,'Seguimiento Agosto 2025'!$H$12:$H$262,'estado terrenos '!$AB$4,'Seguimiento Agosto 2025'!$I$12:$I$262,$AD$5)</f>
        <v>0</v>
      </c>
      <c r="J21" s="180">
        <f>+COUNTIFS('Seguimiento Agosto 2025'!$C$12:$C$262,'estado terrenos '!A21,'Seguimiento Agosto 2025'!$H$12:$H$262,'estado terrenos '!$AB$4,'Seguimiento Agosto 2025'!$I$12:$I$262,$AD$4)+COUNTIFS('Seguimiento Agosto 2025'!$C$12:$C$262,'estado terrenos '!A21,'Seguimiento Agosto 2025'!$H$12:$H$262,'estado terrenos '!$AB$4,'Seguimiento Agosto 2025'!$I$12:$I$262,'estado terrenos '!$AE$5)+COUNTIFS('Seguimiento Agosto 2025'!$C$12:$C$262,'estado terrenos '!A21,'Seguimiento Agosto 2025'!$H$12:$H$262,'estado terrenos '!$AB$4,'Seguimiento Agosto 2025'!$I$12:$I$262,'estado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Agosto 2025'!$C$12:$C$256,'estado terrenos '!$A21,'Seguimiento Agosto 2025'!$Q$12:$Q$256,'estado terrenos '!$R$5,'Seguimiento Agosto 2025'!$Q$12:$Q$256,$R$4,'Seguimiento Agosto 2025'!$H$12:$H$256,'estado terrenos '!$Q$5)</f>
        <v>0</v>
      </c>
      <c r="S21" s="1">
        <f>+COUNTIFS('Seguimiento Agosto 2025'!$C$12:$C$262,'estado terrenos '!$A21,'Seguimiento Agosto 2025'!$Q$12:$Q$262,'estado terrenos '!S$5,'Seguimiento Agosto 2025'!$Q$12:$Q$262,S$4,'Seguimiento Agosto 2025'!$H$12:$H$262,'estado terrenos '!$Q$5)</f>
        <v>0</v>
      </c>
      <c r="T21" s="1">
        <f>+COUNTIFS('Seguimiento Agosto 2025'!$C$12:$C$262,'estado terrenos '!$A21,'Seguimiento Agosto 2025'!$Q$12:$Q$262,'estado terrenos '!T$5,'Seguimiento Agosto 2025'!$Q$12:$Q$262,T$4,'Seguimiento Agosto 2025'!$H$12:$H$262,'estado terrenos '!$Q$5)</f>
        <v>0</v>
      </c>
      <c r="U21" s="1">
        <f>+COUNTIFS('Seguimiento Agosto 2025'!$C$12:$C$262,'estado terrenos '!$A21,'Seguimiento Agosto 2025'!$Q$12:$Q$262,'estado terrenos '!U$5,'Seguimiento Agosto 2025'!$Q$12:$Q$262,U$4,'Seguimiento Agosto 2025'!$H$12:$H$262,'estado terrenos '!$Q$5)</f>
        <v>0</v>
      </c>
    </row>
    <row r="22" spans="1:21" ht="21.95" customHeight="1" x14ac:dyDescent="0.35">
      <c r="A22" s="121" t="s">
        <v>42</v>
      </c>
      <c r="B22" s="239">
        <f>+COUNTIF('Seguimiento Agosto 2025'!$C$12:$C$262,'estado terrenos '!A22)</f>
        <v>3</v>
      </c>
      <c r="C22" s="240">
        <f>+COUNTIFS('Seguimiento Agosto 2025'!$C$12:$C$262,'estado terrenos '!A22,'Seguimiento Agosto 2025'!$H$12:$H$262,$Z$4,'Seguimiento Agosto 2025'!$Q$12:$Q$262,$AA$6)</f>
        <v>1</v>
      </c>
      <c r="D22" s="179">
        <f>+COUNTIFS('Seguimiento Agosto 2025'!$C$12:$C$262,'estado terrenos '!A22,'Seguimiento Agosto 2025'!$H$12:$H$262,$Z$5)+COUNTIFS('Seguimiento Agosto 2025'!$C$12:$C$262,'estado terrenos '!A22,'Seguimiento Agosto 2025'!$H$12:$H$262,$AA$5)+COUNTIFS('Seguimiento Agosto 2025'!$C$12:$C$262,'estado terrenos '!A22,'Seguimiento Agosto 2025'!$H$12:$H$262,$AB$5)+COUNTIFS('Seguimiento Agosto 2025'!$C$12:$C$262,'estado terrenos '!A22,'Seguimiento Agosto 2025'!$H$12:$H$262,$Z$6)+COUNTIFS('Seguimiento Agosto 2025'!$C$12:$C$262,'estado terrenos '!A22,'Seguimiento Agosto 2025'!$H$12:$H$262,$AA$4)+COUNTIFS('Seguimiento Agosto 2025'!$C$12:$C$262,'estado terrenos '!A22,'Seguimiento Agosto 2025'!$H$12:$H$262,$Y$4)</f>
        <v>1</v>
      </c>
      <c r="E22" s="178">
        <f>+COUNTIFS('Seguimiento Agosto 2025'!$C$12:$C$262,'estado terrenos '!A22,'Seguimiento Agosto 2025'!$H$12:$H$262,$AA$4)+COUNTIFS('Seguimiento Agosto 2025'!$C$12:$C$262,'estado terrenos '!A22,'Seguimiento Agosto 2025'!$H$12:$H$262,$Y$4)</f>
        <v>0</v>
      </c>
      <c r="F22" s="180">
        <f>+COUNTIFS('Seguimiento Agosto 2025'!$C$12:$C$262,'estado terrenos '!A22,'Seguimiento Agosto 2025'!$H$12:$H$262,$Z$5)+COUNTIFS('Seguimiento Agosto 2025'!$C$12:$C$262,'estado terrenos '!A22,'Seguimiento Agosto 2025'!$H$12:$H$262,$AA$5)+COUNTIFS('Seguimiento Agosto 2025'!$C$12:$C$262,'estado terrenos '!A22,'Seguimiento Agosto 2025'!$H$12:$H$262,$AB$5)+COUNTIFS('Seguimiento Agosto 2025'!$C$12:$C$262,'estado terrenos '!A22,'Seguimiento Agosto 2025'!$H$12:$H$262,$Z$6)</f>
        <v>1</v>
      </c>
      <c r="G22" s="179">
        <f>+COUNTIFS('Seguimiento Agosto 2025'!$C$12:$C$262,'estado terrenos '!A22,'Seguimiento Agosto 2025'!$H$12:$H$262,$AB$4)</f>
        <v>1</v>
      </c>
      <c r="H22" s="178">
        <f>+COUNTIFS('Seguimiento Agosto 2025'!$C$12:$C$262,'estado terrenos '!A22,'Seguimiento Agosto 2025'!$H$12:$H$262,'estado terrenos '!$AB$4,'Seguimiento Agosto 2025'!$I$12:$I$262,$AF$4)</f>
        <v>0</v>
      </c>
      <c r="I22" s="178">
        <f>+COUNTIFS('Seguimiento Agosto 2025'!$C$12:$C$262,'estado terrenos '!A22,'Seguimiento Agosto 2025'!$H$12:$H$262,'estado terrenos '!$AB$4,'Seguimiento Agosto 2025'!$I$12:$I$262,$AE$4)+COUNTIFS('Seguimiento Agosto 2025'!$C$12:$C$262,'estado terrenos '!A22,'Seguimiento Agosto 2025'!$H$12:$H$262,'estado terrenos '!$AB$4,'Seguimiento Agosto 2025'!$I$12:$I$262,$AD$5)</f>
        <v>0</v>
      </c>
      <c r="J22" s="180">
        <f>+COUNTIFS('Seguimiento Agosto 2025'!$C$12:$C$262,'estado terrenos '!A22,'Seguimiento Agosto 2025'!$H$12:$H$262,'estado terrenos '!$AB$4,'Seguimiento Agosto 2025'!$I$12:$I$262,$AD$4)+COUNTIFS('Seguimiento Agosto 2025'!$C$12:$C$262,'estado terrenos '!A22,'Seguimiento Agosto 2025'!$H$12:$H$262,'estado terrenos '!$AB$4,'Seguimiento Agosto 2025'!$I$12:$I$262,'estado terrenos '!$AE$5)+COUNTIFS('Seguimiento Agosto 2025'!$C$12:$C$262,'estado terrenos '!A22,'Seguimiento Agosto 2025'!$H$12:$H$262,'estado terrenos '!$AB$4,'Seguimiento Agosto 2025'!$I$12:$I$262,'estado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Agosto 2025'!$C$12:$C$256,'estado terrenos '!$A22,'Seguimiento Agosto 2025'!$Q$12:$Q$256,'estado terrenos '!$R$5,'Seguimiento Agosto 2025'!$Q$12:$Q$256,$R$4,'Seguimiento Agosto 2025'!$H$12:$H$256,'estado terrenos '!$Q$5)</f>
        <v>0</v>
      </c>
      <c r="S22" s="1">
        <f>+COUNTIFS('Seguimiento Agosto 2025'!$C$12:$C$262,'estado terrenos '!$A22,'Seguimiento Agosto 2025'!$Q$12:$Q$262,'estado terrenos '!S$5,'Seguimiento Agosto 2025'!$Q$12:$Q$262,S$4,'Seguimiento Agosto 2025'!$H$12:$H$262,'estado terrenos '!$Q$5)</f>
        <v>0</v>
      </c>
      <c r="T22" s="1">
        <f>+COUNTIFS('Seguimiento Agosto 2025'!$C$12:$C$262,'estado terrenos '!$A22,'Seguimiento Agosto 2025'!$Q$12:$Q$262,'estado terrenos '!T$5,'Seguimiento Agosto 2025'!$Q$12:$Q$262,T$4,'Seguimiento Agosto 2025'!$H$12:$H$262,'estado terrenos '!$Q$5)</f>
        <v>0</v>
      </c>
      <c r="U22" s="1">
        <f>+COUNTIFS('Seguimiento Agosto 2025'!$C$12:$C$262,'estado terrenos '!$A22,'Seguimiento Agosto 2025'!$Q$12:$Q$262,'estado terrenos '!U$5,'Seguimiento Agosto 2025'!$Q$12:$Q$262,U$4,'Seguimiento Agosto 2025'!$H$12:$H$262,'estado terrenos '!$Q$5)</f>
        <v>0</v>
      </c>
    </row>
    <row r="23" spans="1:21" ht="21.95" customHeight="1" x14ac:dyDescent="0.35">
      <c r="A23" s="121" t="s">
        <v>43</v>
      </c>
      <c r="B23" s="239">
        <f>+COUNTIF('Seguimiento Agosto 2025'!$C$12:$C$262,'estado terrenos '!A23)</f>
        <v>4</v>
      </c>
      <c r="C23" s="240">
        <f>+COUNTIFS('Seguimiento Agosto 2025'!$C$12:$C$262,'estado terrenos '!A23,'Seguimiento Agosto 2025'!$H$12:$H$262,$Z$4,'Seguimiento Agosto 2025'!$Q$12:$Q$262,$AA$6)</f>
        <v>0</v>
      </c>
      <c r="D23" s="179">
        <f>+COUNTIFS('Seguimiento Agosto 2025'!$C$12:$C$262,'estado terrenos '!A23,'Seguimiento Agosto 2025'!$H$12:$H$262,$Z$5)+COUNTIFS('Seguimiento Agosto 2025'!$C$12:$C$262,'estado terrenos '!A23,'Seguimiento Agosto 2025'!$H$12:$H$262,$AA$5)+COUNTIFS('Seguimiento Agosto 2025'!$C$12:$C$262,'estado terrenos '!A23,'Seguimiento Agosto 2025'!$H$12:$H$262,$AB$5)+COUNTIFS('Seguimiento Agosto 2025'!$C$12:$C$262,'estado terrenos '!A23,'Seguimiento Agosto 2025'!$H$12:$H$262,$Z$6)+COUNTIFS('Seguimiento Agosto 2025'!$C$12:$C$262,'estado terrenos '!A23,'Seguimiento Agosto 2025'!$H$12:$H$262,$AA$4)+COUNTIFS('Seguimiento Agosto 2025'!$C$12:$C$262,'estado terrenos '!A23,'Seguimiento Agosto 2025'!$H$12:$H$262,$Y$4)</f>
        <v>3</v>
      </c>
      <c r="E23" s="178">
        <f>+COUNTIFS('Seguimiento Agosto 2025'!$C$12:$C$262,'estado terrenos '!A23,'Seguimiento Agosto 2025'!$H$12:$H$262,$AA$4)+COUNTIFS('Seguimiento Agosto 2025'!$C$12:$C$262,'estado terrenos '!A23,'Seguimiento Agosto 2025'!$H$12:$H$262,$Y$4)</f>
        <v>0</v>
      </c>
      <c r="F23" s="180">
        <f>+COUNTIFS('Seguimiento Agosto 2025'!$C$12:$C$262,'estado terrenos '!A23,'Seguimiento Agosto 2025'!$H$12:$H$262,$Z$5)+COUNTIFS('Seguimiento Agosto 2025'!$C$12:$C$262,'estado terrenos '!A23,'Seguimiento Agosto 2025'!$H$12:$H$262,$AA$5)+COUNTIFS('Seguimiento Agosto 2025'!$C$12:$C$262,'estado terrenos '!A23,'Seguimiento Agosto 2025'!$H$12:$H$262,$AB$5)+COUNTIFS('Seguimiento Agosto 2025'!$C$12:$C$262,'estado terrenos '!A23,'Seguimiento Agosto 2025'!$H$12:$H$262,$Z$6)</f>
        <v>3</v>
      </c>
      <c r="G23" s="179">
        <f>+COUNTIFS('Seguimiento Agosto 2025'!$C$12:$C$262,'estado terrenos '!A23,'Seguimiento Agosto 2025'!$H$12:$H$262,$AB$4)</f>
        <v>1</v>
      </c>
      <c r="H23" s="178">
        <f>+COUNTIFS('Seguimiento Agosto 2025'!$C$12:$C$262,'estado terrenos '!A23,'Seguimiento Agosto 2025'!$H$12:$H$262,'estado terrenos '!$AB$4,'Seguimiento Agosto 2025'!$I$12:$I$262,$AF$4)</f>
        <v>1</v>
      </c>
      <c r="I23" s="178">
        <f>+COUNTIFS('Seguimiento Agosto 2025'!$C$12:$C$262,'estado terrenos '!A23,'Seguimiento Agosto 2025'!$H$12:$H$262,'estado terrenos '!$AB$4,'Seguimiento Agosto 2025'!$I$12:$I$262,$AE$4)+COUNTIFS('Seguimiento Agosto 2025'!$C$12:$C$262,'estado terrenos '!A23,'Seguimiento Agosto 2025'!$H$12:$H$262,'estado terrenos '!$AB$4,'Seguimiento Agosto 2025'!$I$12:$I$262,$AD$5)</f>
        <v>0</v>
      </c>
      <c r="J23" s="180">
        <f>+COUNTIFS('Seguimiento Agosto 2025'!$C$12:$C$262,'estado terrenos '!A23,'Seguimiento Agosto 2025'!$H$12:$H$262,'estado terrenos '!$AB$4,'Seguimiento Agosto 2025'!$I$12:$I$262,$AD$4)+COUNTIFS('Seguimiento Agosto 2025'!$C$12:$C$262,'estado terrenos '!A23,'Seguimiento Agosto 2025'!$H$12:$H$262,'estado terrenos '!$AB$4,'Seguimiento Agosto 2025'!$I$12:$I$262,'estado terrenos '!$AE$5)+COUNTIFS('Seguimiento Agosto 2025'!$C$12:$C$262,'estado terrenos '!A23,'Seguimiento Agosto 2025'!$H$12:$H$262,'estado terrenos '!$AB$4,'Seguimiento Agosto 2025'!$I$12:$I$262,'estado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Agosto 2025'!$C$12:$C$256,'estado terrenos '!$A23,'Seguimiento Agosto 2025'!$Q$12:$Q$256,'estado terrenos '!$R$5,'Seguimiento Agosto 2025'!$Q$12:$Q$256,$R$4,'Seguimiento Agosto 2025'!$H$12:$H$256,'estado terrenos '!$Q$5)</f>
        <v>0</v>
      </c>
      <c r="S23" s="1">
        <f>+COUNTIFS('Seguimiento Agosto 2025'!$C$12:$C$262,'estado terrenos '!$A23,'Seguimiento Agosto 2025'!$Q$12:$Q$262,'estado terrenos '!S$5,'Seguimiento Agosto 2025'!$Q$12:$Q$262,S$4,'Seguimiento Agosto 2025'!$H$12:$H$262,'estado terrenos '!$Q$5)</f>
        <v>0</v>
      </c>
      <c r="T23" s="1">
        <f>+COUNTIFS('Seguimiento Agosto 2025'!$C$12:$C$262,'estado terrenos '!$A23,'Seguimiento Agosto 2025'!$Q$12:$Q$262,'estado terrenos '!T$5,'Seguimiento Agosto 2025'!$Q$12:$Q$262,T$4,'Seguimiento Agosto 2025'!$H$12:$H$262,'estado terrenos '!$Q$5)</f>
        <v>0</v>
      </c>
      <c r="U23" s="1">
        <f>+COUNTIFS('Seguimiento Agosto 2025'!$C$12:$C$262,'estado terrenos '!$A23,'Seguimiento Agosto 2025'!$Q$12:$Q$262,'estado terrenos '!U$5,'Seguimiento Agosto 2025'!$Q$12:$Q$262,U$4,'Seguimiento Agosto 2025'!$H$12:$H$262,'estado terrenos '!$Q$5)</f>
        <v>0</v>
      </c>
    </row>
    <row r="24" spans="1:21" ht="21.95" customHeight="1" x14ac:dyDescent="0.35">
      <c r="A24" s="121" t="s">
        <v>44</v>
      </c>
      <c r="B24" s="239">
        <f>+COUNTIF('Seguimiento Agosto 2025'!$C$12:$C$262,'estado terrenos '!A24)</f>
        <v>5</v>
      </c>
      <c r="C24" s="240">
        <f>+COUNTIFS('Seguimiento Agosto 2025'!$C$12:$C$262,'estado terrenos '!A24,'Seguimiento Agosto 2025'!$H$12:$H$262,$Z$4,'Seguimiento Agosto 2025'!$Q$12:$Q$262,$AA$6)</f>
        <v>1</v>
      </c>
      <c r="D24" s="179">
        <f>+COUNTIFS('Seguimiento Agosto 2025'!$C$12:$C$262,'estado terrenos '!A24,'Seguimiento Agosto 2025'!$H$12:$H$262,$Z$5)+COUNTIFS('Seguimiento Agosto 2025'!$C$12:$C$262,'estado terrenos '!A24,'Seguimiento Agosto 2025'!$H$12:$H$262,$AA$5)+COUNTIFS('Seguimiento Agosto 2025'!$C$12:$C$262,'estado terrenos '!A24,'Seguimiento Agosto 2025'!$H$12:$H$262,$AB$5)+COUNTIFS('Seguimiento Agosto 2025'!$C$12:$C$262,'estado terrenos '!A24,'Seguimiento Agosto 2025'!$H$12:$H$262,$Z$6)+COUNTIFS('Seguimiento Agosto 2025'!$C$12:$C$262,'estado terrenos '!A24,'Seguimiento Agosto 2025'!$H$12:$H$262,$AA$4)+COUNTIFS('Seguimiento Agosto 2025'!$C$12:$C$262,'estado terrenos '!A24,'Seguimiento Agosto 2025'!$H$12:$H$262,$Y$4)</f>
        <v>3</v>
      </c>
      <c r="E24" s="178">
        <f>+COUNTIFS('Seguimiento Agosto 2025'!$C$12:$C$262,'estado terrenos '!A24,'Seguimiento Agosto 2025'!$H$12:$H$262,$AA$4)+COUNTIFS('Seguimiento Agosto 2025'!$C$12:$C$262,'estado terrenos '!A24,'Seguimiento Agosto 2025'!$H$12:$H$262,$Y$4)</f>
        <v>0</v>
      </c>
      <c r="F24" s="180">
        <f>+COUNTIFS('Seguimiento Agosto 2025'!$C$12:$C$262,'estado terrenos '!A24,'Seguimiento Agosto 2025'!$H$12:$H$262,$Z$5)+COUNTIFS('Seguimiento Agosto 2025'!$C$12:$C$262,'estado terrenos '!A24,'Seguimiento Agosto 2025'!$H$12:$H$262,$AA$5)+COUNTIFS('Seguimiento Agosto 2025'!$C$12:$C$262,'estado terrenos '!A24,'Seguimiento Agosto 2025'!$H$12:$H$262,$AB$5)+COUNTIFS('Seguimiento Agosto 2025'!$C$12:$C$262,'estado terrenos '!A24,'Seguimiento Agosto 2025'!$H$12:$H$262,$Z$6)</f>
        <v>3</v>
      </c>
      <c r="G24" s="179">
        <f>+COUNTIFS('Seguimiento Agosto 2025'!$C$12:$C$262,'estado terrenos '!A24,'Seguimiento Agosto 2025'!$H$12:$H$262,$AB$4)</f>
        <v>1</v>
      </c>
      <c r="H24" s="178">
        <f>+COUNTIFS('Seguimiento Agosto 2025'!$C$12:$C$262,'estado terrenos '!A24,'Seguimiento Agosto 2025'!$H$12:$H$262,'estado terrenos '!$AB$4,'Seguimiento Agosto 2025'!$I$12:$I$262,$AF$4)</f>
        <v>0</v>
      </c>
      <c r="I24" s="178">
        <f>+COUNTIFS('Seguimiento Agosto 2025'!$C$12:$C$262,'estado terrenos '!A24,'Seguimiento Agosto 2025'!$H$12:$H$262,'estado terrenos '!$AB$4,'Seguimiento Agosto 2025'!$I$12:$I$262,$AE$4)+COUNTIFS('Seguimiento Agosto 2025'!$C$12:$C$262,'estado terrenos '!A24,'Seguimiento Agosto 2025'!$H$12:$H$262,'estado terrenos '!$AB$4,'Seguimiento Agosto 2025'!$I$12:$I$262,$AD$5)</f>
        <v>1</v>
      </c>
      <c r="J24" s="180">
        <f>+COUNTIFS('Seguimiento Agosto 2025'!$C$12:$C$262,'estado terrenos '!A24,'Seguimiento Agosto 2025'!$H$12:$H$262,'estado terrenos '!$AB$4,'Seguimiento Agosto 2025'!$I$12:$I$262,$AD$4)+COUNTIFS('Seguimiento Agosto 2025'!$C$12:$C$262,'estado terrenos '!A24,'Seguimiento Agosto 2025'!$H$12:$H$262,'estado terrenos '!$AB$4,'Seguimiento Agosto 2025'!$I$12:$I$262,'estado terrenos '!$AE$5)+COUNTIFS('Seguimiento Agosto 2025'!$C$12:$C$262,'estado terrenos '!A24,'Seguimiento Agosto 2025'!$H$12:$H$262,'estado terrenos '!$AB$4,'Seguimiento Agosto 2025'!$I$12:$I$262,'estado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Agosto 2025'!$C$12:$C$262,'estado terrenos '!$A24,'Seguimiento Agosto 2025'!$Q$12:$Q$262,'estado terrenos '!$R$5,'Seguimiento Agosto 2025'!$Q$12:$Q$262,$R$4,'Seguimiento Agosto 2025'!$H$12:$H$262,'estado terrenos '!$Q$5)</f>
        <v>0</v>
      </c>
      <c r="S24" s="1">
        <f>+COUNTIFS('Seguimiento Agosto 2025'!$C$12:$C$262,'estado terrenos '!$A24,'Seguimiento Agosto 2025'!$Q$12:$Q$262,'estado terrenos '!S$5,'Seguimiento Agosto 2025'!$Q$12:$Q$262,S$4,'Seguimiento Agosto 2025'!$H$12:$H$262,'estado terrenos '!$Q$5)</f>
        <v>0</v>
      </c>
      <c r="T24" s="1">
        <f>+COUNTIFS('Seguimiento Agosto 2025'!$C$12:$C$262,'estado terrenos '!$A24,'Seguimiento Agosto 2025'!$Q$12:$Q$262,'estado terrenos '!T$5,'Seguimiento Agosto 2025'!$Q$12:$Q$262,T$4,'Seguimiento Agosto 2025'!$H$12:$H$262,'estado terrenos '!$Q$5)</f>
        <v>0</v>
      </c>
      <c r="U24" s="1">
        <f>+COUNTIFS('Seguimiento Agosto 2025'!$C$12:$C$262,'estado terrenos '!$A24,'Seguimiento Agosto 2025'!$Q$12:$Q$262,'estado terrenos '!U$5,'Seguimiento Agosto 2025'!$Q$12:$Q$262,U$4,'Seguimiento Agosto 2025'!$H$12:$H$262,'estado terrenos '!$Q$5)</f>
        <v>0</v>
      </c>
    </row>
    <row r="25" spans="1:21" ht="21.95" customHeight="1" x14ac:dyDescent="0.35">
      <c r="A25" s="121" t="s">
        <v>45</v>
      </c>
      <c r="B25" s="239">
        <f>+COUNTIF('Seguimiento Agosto 2025'!$C$12:$C$262,'estado terrenos '!A25)</f>
        <v>1</v>
      </c>
      <c r="C25" s="240">
        <f>+COUNTIFS('Seguimiento Agosto 2025'!$C$12:$C$262,'estado terrenos '!A25,'Seguimiento Agosto 2025'!$H$12:$H$262,$Z$4,'Seguimiento Agosto 2025'!$Q$12:$Q$262,$AA$6)</f>
        <v>1</v>
      </c>
      <c r="D25" s="179">
        <f>+COUNTIFS('Seguimiento Agosto 2025'!$C$12:$C$262,'estado terrenos '!A25,'Seguimiento Agosto 2025'!$H$12:$H$262,$Z$5)+COUNTIFS('Seguimiento Agosto 2025'!$C$12:$C$262,'estado terrenos '!A25,'Seguimiento Agosto 2025'!$H$12:$H$262,$AA$5)+COUNTIFS('Seguimiento Agosto 2025'!$C$12:$C$262,'estado terrenos '!A25,'Seguimiento Agosto 2025'!$H$12:$H$262,$AB$5)+COUNTIFS('Seguimiento Agosto 2025'!$C$12:$C$262,'estado terrenos '!A25,'Seguimiento Agosto 2025'!$H$12:$H$262,$Z$6)+COUNTIFS('Seguimiento Agosto 2025'!$C$12:$C$262,'estado terrenos '!A25,'Seguimiento Agosto 2025'!$H$12:$H$262,$AA$4)+COUNTIFS('Seguimiento Agosto 2025'!$C$12:$C$262,'estado terrenos '!A25,'Seguimiento Agosto 2025'!$H$12:$H$262,$Y$4)</f>
        <v>0</v>
      </c>
      <c r="E25" s="178">
        <f>+COUNTIFS('Seguimiento Agosto 2025'!$C$12:$C$262,'estado terrenos '!A25,'Seguimiento Agosto 2025'!$H$12:$H$262,$AA$4)+COUNTIFS('Seguimiento Agosto 2025'!$C$12:$C$262,'estado terrenos '!A25,'Seguimiento Agosto 2025'!$H$12:$H$262,$Y$4)</f>
        <v>0</v>
      </c>
      <c r="F25" s="180">
        <f>+COUNTIFS('Seguimiento Agosto 2025'!$C$12:$C$262,'estado terrenos '!A25,'Seguimiento Agosto 2025'!$H$12:$H$262,$Z$5)+COUNTIFS('Seguimiento Agosto 2025'!$C$12:$C$262,'estado terrenos '!A25,'Seguimiento Agosto 2025'!$H$12:$H$262,$AA$5)+COUNTIFS('Seguimiento Agosto 2025'!$C$12:$C$262,'estado terrenos '!A25,'Seguimiento Agosto 2025'!$H$12:$H$262,$AB$5)+COUNTIFS('Seguimiento Agosto 2025'!$C$12:$C$262,'estado terrenos '!A25,'Seguimiento Agosto 2025'!$H$12:$H$262,$Z$6)</f>
        <v>0</v>
      </c>
      <c r="G25" s="179">
        <f>+COUNTIFS('Seguimiento Agosto 2025'!$C$12:$C$262,'estado terrenos '!A25,'Seguimiento Agosto 2025'!$H$12:$H$262,$AB$4)</f>
        <v>0</v>
      </c>
      <c r="H25" s="178">
        <f>+COUNTIFS('Seguimiento Agosto 2025'!$C$12:$C$262,'estado terrenos '!A25,'Seguimiento Agosto 2025'!$H$12:$H$262,'estado terrenos '!$AB$4,'Seguimiento Agosto 2025'!$I$12:$I$262,$AF$4)</f>
        <v>0</v>
      </c>
      <c r="I25" s="178">
        <f>+COUNTIFS('Seguimiento Agosto 2025'!$C$12:$C$262,'estado terrenos '!A25,'Seguimiento Agosto 2025'!$H$12:$H$262,'estado terrenos '!$AB$4,'Seguimiento Agosto 2025'!$I$12:$I$262,$AE$4)+COUNTIFS('Seguimiento Agosto 2025'!$C$12:$C$262,'estado terrenos '!A25,'Seguimiento Agosto 2025'!$H$12:$H$262,'estado terrenos '!$AB$4,'Seguimiento Agosto 2025'!$I$12:$I$262,$AD$5)</f>
        <v>0</v>
      </c>
      <c r="J25" s="180">
        <f>+COUNTIFS('Seguimiento Agosto 2025'!$C$12:$C$262,'estado terrenos '!A25,'Seguimiento Agosto 2025'!$H$12:$H$262,'estado terrenos '!$AB$4,'Seguimiento Agosto 2025'!$I$12:$I$262,$AD$4)+COUNTIFS('Seguimiento Agosto 2025'!$C$12:$C$262,'estado terrenos '!A25,'Seguimiento Agosto 2025'!$H$12:$H$262,'estado terrenos '!$AB$4,'Seguimiento Agosto 2025'!$I$12:$I$262,'estado terrenos '!$AE$5)+COUNTIFS('Seguimiento Agosto 2025'!$C$12:$C$262,'estado terrenos '!A25,'Seguimiento Agosto 2025'!$H$12:$H$262,'estado terrenos '!$AB$4,'Seguimiento Agosto 2025'!$I$12:$I$262,'estado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Agosto 2025'!$C$12:$C$262,'estado terrenos '!$A25,'Seguimiento Agosto 2025'!$Q$12:$Q$262,'estado terrenos '!$R$5,'Seguimiento Agosto 2025'!$Q$12:$Q$262,$R$4,'Seguimiento Agosto 2025'!$H$12:$H$262,'estado terrenos '!$Q$5)</f>
        <v>0</v>
      </c>
      <c r="S25" s="1">
        <f>+COUNTIFS('Seguimiento Agosto 2025'!$C$12:$C$262,'estado terrenos '!$A25,'Seguimiento Agosto 2025'!$Q$12:$Q$262,'estado terrenos '!S$5,'Seguimiento Agosto 2025'!$Q$12:$Q$262,S$4,'Seguimiento Agosto 2025'!$H$12:$H$262,'estado terrenos '!$Q$5)</f>
        <v>0</v>
      </c>
      <c r="T25" s="1">
        <f>+COUNTIFS('Seguimiento Agosto 2025'!$C$12:$C$262,'estado terrenos '!$A25,'Seguimiento Agosto 2025'!$Q$12:$Q$262,'estado terrenos '!T$5,'Seguimiento Agosto 2025'!$Q$12:$Q$262,T$4,'Seguimiento Agosto 2025'!$H$12:$H$262,'estado terrenos '!$Q$5)</f>
        <v>0</v>
      </c>
      <c r="U25" s="1">
        <f>+COUNTIFS('Seguimiento Agosto 2025'!$C$12:$C$262,'estado terrenos '!$A25,'Seguimiento Agosto 2025'!$Q$12:$Q$262,'estado terrenos '!U$5,'Seguimiento Agosto 2025'!$Q$12:$Q$262,U$4,'Seguimiento Agosto 2025'!$H$12:$H$262,'estado terrenos '!$Q$5)</f>
        <v>0</v>
      </c>
    </row>
    <row r="26" spans="1:21" ht="21.95" customHeight="1" x14ac:dyDescent="0.35">
      <c r="A26" s="121" t="s">
        <v>46</v>
      </c>
      <c r="B26" s="239">
        <f>+COUNTIF('Seguimiento Agosto 2025'!$C$12:$C$262,'estado terrenos '!A26)</f>
        <v>4</v>
      </c>
      <c r="C26" s="240">
        <f>+COUNTIFS('Seguimiento Agosto 2025'!$C$12:$C$262,'estado terrenos '!A26,'Seguimiento Agosto 2025'!$H$12:$H$262,$Z$4,'Seguimiento Agosto 2025'!$Q$12:$Q$262,$AA$6)</f>
        <v>1</v>
      </c>
      <c r="D26" s="179">
        <f>+COUNTIFS('Seguimiento Agosto 2025'!$C$12:$C$262,'estado terrenos '!A26,'Seguimiento Agosto 2025'!$H$12:$H$262,$Z$5)+COUNTIFS('Seguimiento Agosto 2025'!$C$12:$C$262,'estado terrenos '!A26,'Seguimiento Agosto 2025'!$H$12:$H$262,$AA$5)+COUNTIFS('Seguimiento Agosto 2025'!$C$12:$C$262,'estado terrenos '!A26,'Seguimiento Agosto 2025'!$H$12:$H$262,$AB$5)+COUNTIFS('Seguimiento Agosto 2025'!$C$12:$C$262,'estado terrenos '!A26,'Seguimiento Agosto 2025'!$H$12:$H$262,$Z$6)+COUNTIFS('Seguimiento Agosto 2025'!$C$12:$C$262,'estado terrenos '!A26,'Seguimiento Agosto 2025'!$H$12:$H$262,$AA$4)+COUNTIFS('Seguimiento Agosto 2025'!$C$12:$C$262,'estado terrenos '!A26,'Seguimiento Agosto 2025'!$H$12:$H$262,$Y$4)</f>
        <v>3</v>
      </c>
      <c r="E26" s="178">
        <f>+COUNTIFS('Seguimiento Agosto 2025'!$C$12:$C$262,'estado terrenos '!A26,'Seguimiento Agosto 2025'!$H$12:$H$262,$AA$4)+COUNTIFS('Seguimiento Agosto 2025'!$C$12:$C$262,'estado terrenos '!A26,'Seguimiento Agosto 2025'!$H$12:$H$262,$Y$4)</f>
        <v>0</v>
      </c>
      <c r="F26" s="180">
        <f>+COUNTIFS('Seguimiento Agosto 2025'!$C$12:$C$262,'estado terrenos '!A26,'Seguimiento Agosto 2025'!$H$12:$H$262,$Z$5)+COUNTIFS('Seguimiento Agosto 2025'!$C$12:$C$262,'estado terrenos '!A26,'Seguimiento Agosto 2025'!$H$12:$H$262,$AA$5)+COUNTIFS('Seguimiento Agosto 2025'!$C$12:$C$262,'estado terrenos '!A26,'Seguimiento Agosto 2025'!$H$12:$H$262,$AB$5)+COUNTIFS('Seguimiento Agosto 2025'!$C$12:$C$262,'estado terrenos '!A26,'Seguimiento Agosto 2025'!$H$12:$H$262,$Z$6)</f>
        <v>3</v>
      </c>
      <c r="G26" s="179">
        <f>+COUNTIFS('Seguimiento Agosto 2025'!$C$12:$C$262,'estado terrenos '!A26,'Seguimiento Agosto 2025'!$H$12:$H$262,$AB$4)</f>
        <v>0</v>
      </c>
      <c r="H26" s="178">
        <f>+COUNTIFS('Seguimiento Agosto 2025'!$C$12:$C$262,'estado terrenos '!A26,'Seguimiento Agosto 2025'!$H$12:$H$262,'estado terrenos '!$AB$4,'Seguimiento Agosto 2025'!$I$12:$I$262,$AF$4)</f>
        <v>0</v>
      </c>
      <c r="I26" s="178">
        <f>+COUNTIFS('Seguimiento Agosto 2025'!$C$12:$C$262,'estado terrenos '!A26,'Seguimiento Agosto 2025'!$H$12:$H$262,'estado terrenos '!$AB$4,'Seguimiento Agosto 2025'!$I$12:$I$262,$AE$4)+COUNTIFS('Seguimiento Agosto 2025'!$C$12:$C$262,'estado terrenos '!A26,'Seguimiento Agosto 2025'!$H$12:$H$262,'estado terrenos '!$AB$4,'Seguimiento Agosto 2025'!$I$12:$I$262,$AD$5)</f>
        <v>0</v>
      </c>
      <c r="J26" s="180">
        <f>+COUNTIFS('Seguimiento Agosto 2025'!$C$12:$C$262,'estado terrenos '!A26,'Seguimiento Agosto 2025'!$H$12:$H$262,'estado terrenos '!$AB$4,'Seguimiento Agosto 2025'!$I$12:$I$262,$AD$4)+COUNTIFS('Seguimiento Agosto 2025'!$C$12:$C$262,'estado terrenos '!A26,'Seguimiento Agosto 2025'!$H$12:$H$262,'estado terrenos '!$AB$4,'Seguimiento Agosto 2025'!$I$12:$I$262,'estado terrenos '!$AE$5)+COUNTIFS('Seguimiento Agosto 2025'!$C$12:$C$262,'estado terrenos '!A26,'Seguimiento Agosto 2025'!$H$12:$H$262,'estado terrenos '!$AB$4,'Seguimiento Agosto 2025'!$I$12:$I$262,'estado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Agosto 2025'!$C$12:$C$262,'estado terrenos '!$A26,'Seguimiento Agosto 2025'!$Q$12:$Q$262,'estado terrenos '!$R$5,'Seguimiento Agosto 2025'!$Q$12:$Q$262,$R$4,'Seguimiento Agosto 2025'!$H$12:$H$262,'estado terrenos '!$Q$5)</f>
        <v>0</v>
      </c>
      <c r="S26" s="1">
        <f>+COUNTIFS('Seguimiento Agosto 2025'!$C$12:$C$262,'estado terrenos '!$A26,'Seguimiento Agosto 2025'!$Q$12:$Q$262,'estado terrenos '!S$5,'Seguimiento Agosto 2025'!$Q$12:$Q$262,S$4,'Seguimiento Agosto 2025'!$H$12:$H$262,'estado terrenos '!$Q$5)</f>
        <v>0</v>
      </c>
      <c r="T26" s="1">
        <f>+COUNTIFS('Seguimiento Agosto 2025'!$C$12:$C$262,'estado terrenos '!$A26,'Seguimiento Agosto 2025'!$Q$12:$Q$262,'estado terrenos '!T$5,'Seguimiento Agosto 2025'!$Q$12:$Q$262,T$4,'Seguimiento Agosto 2025'!$H$12:$H$262,'estado terrenos '!$Q$5)</f>
        <v>0</v>
      </c>
      <c r="U26" s="1">
        <f>+COUNTIFS('Seguimiento Agosto 2025'!$C$12:$C$262,'estado terrenos '!$A26,'Seguimiento Agosto 2025'!$Q$12:$Q$262,'estado terrenos '!U$5,'Seguimiento Agosto 2025'!$Q$12:$Q$262,U$4,'Seguimiento Agosto 2025'!$H$12:$H$262,'estado terrenos '!$Q$5)</f>
        <v>0</v>
      </c>
    </row>
    <row r="27" spans="1:21" ht="21.95" customHeight="1" x14ac:dyDescent="0.35">
      <c r="A27" s="121" t="s">
        <v>47</v>
      </c>
      <c r="B27" s="239">
        <f>+COUNTIF('Seguimiento Agosto 2025'!$C$12:$C$262,'estado terrenos '!A27)</f>
        <v>7</v>
      </c>
      <c r="C27" s="240">
        <f>+COUNTIFS('Seguimiento Agosto 2025'!$C$12:$C$262,'estado terrenos '!A27,'Seguimiento Agosto 2025'!$H$12:$H$262,$Z$4,'Seguimiento Agosto 2025'!$Q$12:$Q$262,$AA$6)</f>
        <v>2</v>
      </c>
      <c r="D27" s="179">
        <f>+COUNTIFS('Seguimiento Agosto 2025'!$C$12:$C$262,'estado terrenos '!A27,'Seguimiento Agosto 2025'!$H$12:$H$262,$Z$5)+COUNTIFS('Seguimiento Agosto 2025'!$C$12:$C$262,'estado terrenos '!A27,'Seguimiento Agosto 2025'!$H$12:$H$262,$AA$5)+COUNTIFS('Seguimiento Agosto 2025'!$C$12:$C$262,'estado terrenos '!A27,'Seguimiento Agosto 2025'!$H$12:$H$262,$AB$5)+COUNTIFS('Seguimiento Agosto 2025'!$C$12:$C$262,'estado terrenos '!A27,'Seguimiento Agosto 2025'!$H$12:$H$262,$Z$6)+COUNTIFS('Seguimiento Agosto 2025'!$C$12:$C$262,'estado terrenos '!A27,'Seguimiento Agosto 2025'!$H$12:$H$262,$AA$4)+COUNTIFS('Seguimiento Agosto 2025'!$C$12:$C$262,'estado terrenos '!A27,'Seguimiento Agosto 2025'!$H$12:$H$262,$Y$4)</f>
        <v>2</v>
      </c>
      <c r="E27" s="178">
        <f>+COUNTIFS('Seguimiento Agosto 2025'!$C$12:$C$262,'estado terrenos '!A27,'Seguimiento Agosto 2025'!$H$12:$H$262,$AA$4)+COUNTIFS('Seguimiento Agosto 2025'!$C$12:$C$262,'estado terrenos '!A27,'Seguimiento Agosto 2025'!$H$12:$H$262,$Y$4)</f>
        <v>0</v>
      </c>
      <c r="F27" s="180">
        <f>+COUNTIFS('Seguimiento Agosto 2025'!$C$12:$C$262,'estado terrenos '!A27,'Seguimiento Agosto 2025'!$H$12:$H$262,$Z$5)+COUNTIFS('Seguimiento Agosto 2025'!$C$12:$C$262,'estado terrenos '!A27,'Seguimiento Agosto 2025'!$H$12:$H$262,$AA$5)+COUNTIFS('Seguimiento Agosto 2025'!$C$12:$C$262,'estado terrenos '!A27,'Seguimiento Agosto 2025'!$H$12:$H$262,$AB$5)+COUNTIFS('Seguimiento Agosto 2025'!$C$12:$C$262,'estado terrenos '!A27,'Seguimiento Agosto 2025'!$H$12:$H$262,$Z$6)</f>
        <v>2</v>
      </c>
      <c r="G27" s="179">
        <f>+COUNTIFS('Seguimiento Agosto 2025'!$C$12:$C$262,'estado terrenos '!A27,'Seguimiento Agosto 2025'!$H$12:$H$262,$AB$4)</f>
        <v>3</v>
      </c>
      <c r="H27" s="178">
        <f>+COUNTIFS('Seguimiento Agosto 2025'!$C$12:$C$262,'estado terrenos '!A27,'Seguimiento Agosto 2025'!$H$12:$H$262,'estado terrenos '!$AB$4,'Seguimiento Agosto 2025'!$I$12:$I$262,$AF$4)</f>
        <v>2</v>
      </c>
      <c r="I27" s="178">
        <f>+COUNTIFS('Seguimiento Agosto 2025'!$C$12:$C$262,'estado terrenos '!A27,'Seguimiento Agosto 2025'!$H$12:$H$262,'estado terrenos '!$AB$4,'Seguimiento Agosto 2025'!$I$12:$I$262,$AE$4)+COUNTIFS('Seguimiento Agosto 2025'!$C$12:$C$262,'estado terrenos '!A27,'Seguimiento Agosto 2025'!$H$12:$H$262,'estado terrenos '!$AB$4,'Seguimiento Agosto 2025'!$I$12:$I$262,$AD$5)</f>
        <v>1</v>
      </c>
      <c r="J27" s="180">
        <f>+COUNTIFS('Seguimiento Agosto 2025'!$C$12:$C$262,'estado terrenos '!A27,'Seguimiento Agosto 2025'!$H$12:$H$262,'estado terrenos '!$AB$4,'Seguimiento Agosto 2025'!$I$12:$I$262,$AD$4)+COUNTIFS('Seguimiento Agosto 2025'!$C$12:$C$262,'estado terrenos '!A27,'Seguimiento Agosto 2025'!$H$12:$H$262,'estado terrenos '!$AB$4,'Seguimiento Agosto 2025'!$I$12:$I$262,'estado terrenos '!$AE$5)+COUNTIFS('Seguimiento Agosto 2025'!$C$12:$C$262,'estado terrenos '!A27,'Seguimiento Agosto 2025'!$H$12:$H$262,'estado terrenos '!$AB$4,'Seguimiento Agosto 2025'!$I$12:$I$262,'estado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Agosto 2025'!$C$12:$C$262,'estado terrenos '!$A27,'Seguimiento Agosto 2025'!$Q$12:$Q$262,'estado terrenos '!$R$5,'Seguimiento Agosto 2025'!$Q$12:$Q$262,$R$4,'Seguimiento Agosto 2025'!$H$12:$H$262,'estado terrenos '!$Q$5)</f>
        <v>0</v>
      </c>
      <c r="S27" s="1">
        <f>+COUNTIFS('Seguimiento Agosto 2025'!$C$12:$C$262,'estado terrenos '!$A27,'Seguimiento Agosto 2025'!$Q$12:$Q$262,'estado terrenos '!S$5,'Seguimiento Agosto 2025'!$Q$12:$Q$262,S$4,'Seguimiento Agosto 2025'!$H$12:$H$262,'estado terrenos '!$Q$5)</f>
        <v>0</v>
      </c>
      <c r="T27" s="1">
        <f>+COUNTIFS('Seguimiento Agosto 2025'!$C$12:$C$262,'estado terrenos '!$A27,'Seguimiento Agosto 2025'!$Q$12:$Q$262,'estado terrenos '!T$5,'Seguimiento Agosto 2025'!$Q$12:$Q$262,T$4,'Seguimiento Agosto 2025'!$H$12:$H$262,'estado terrenos '!$Q$5)</f>
        <v>0</v>
      </c>
      <c r="U27" s="1">
        <f>+COUNTIFS('Seguimiento Agosto 2025'!$C$12:$C$262,'estado terrenos '!$A27,'Seguimiento Agosto 2025'!$Q$12:$Q$262,'estado terrenos '!U$5,'Seguimiento Agosto 2025'!$Q$12:$Q$262,U$4,'Seguimiento Agosto 2025'!$H$12:$H$262,'estado terrenos '!$Q$5)</f>
        <v>0</v>
      </c>
    </row>
    <row r="28" spans="1:21" ht="21.95" customHeight="1" x14ac:dyDescent="0.35">
      <c r="A28" s="121" t="s">
        <v>69</v>
      </c>
      <c r="B28" s="239">
        <f>+COUNTIF('Seguimiento Agosto 2025'!$C$12:$C$262,'estado terrenos '!A28)</f>
        <v>3</v>
      </c>
      <c r="C28" s="240">
        <f>+COUNTIFS('Seguimiento Agosto 2025'!$C$12:$C$262,'estado terrenos '!A28,'Seguimiento Agosto 2025'!$H$12:$H$262,$Z$4,'Seguimiento Agosto 2025'!$Q$12:$Q$262,$AA$6)</f>
        <v>1</v>
      </c>
      <c r="D28" s="179">
        <f>+COUNTIFS('Seguimiento Agosto 2025'!$C$12:$C$262,'estado terrenos '!A28,'Seguimiento Agosto 2025'!$H$12:$H$262,$Z$5)+COUNTIFS('Seguimiento Agosto 2025'!$C$12:$C$262,'estado terrenos '!A28,'Seguimiento Agosto 2025'!$H$12:$H$262,$AA$5)+COUNTIFS('Seguimiento Agosto 2025'!$C$12:$C$262,'estado terrenos '!A28,'Seguimiento Agosto 2025'!$H$12:$H$262,$AB$5)+COUNTIFS('Seguimiento Agosto 2025'!$C$12:$C$262,'estado terrenos '!A28,'Seguimiento Agosto 2025'!$H$12:$H$262,$Z$6)+COUNTIFS('Seguimiento Agosto 2025'!$C$12:$C$262,'estado terrenos '!A28,'Seguimiento Agosto 2025'!$H$12:$H$262,$AA$4)+COUNTIFS('Seguimiento Agosto 2025'!$C$12:$C$262,'estado terrenos '!A28,'Seguimiento Agosto 2025'!$H$12:$H$262,$Y$4)</f>
        <v>2</v>
      </c>
      <c r="E28" s="178">
        <f>+COUNTIFS('Seguimiento Agosto 2025'!$C$12:$C$262,'estado terrenos '!A28,'Seguimiento Agosto 2025'!$H$12:$H$262,$AA$4)+COUNTIFS('Seguimiento Agosto 2025'!$C$12:$C$262,'estado terrenos '!A28,'Seguimiento Agosto 2025'!$H$12:$H$262,$Y$4)</f>
        <v>1</v>
      </c>
      <c r="F28" s="180">
        <f>+COUNTIFS('Seguimiento Agosto 2025'!$C$12:$C$262,'estado terrenos '!A28,'Seguimiento Agosto 2025'!$H$12:$H$262,$Z$5)+COUNTIFS('Seguimiento Agosto 2025'!$C$12:$C$262,'estado terrenos '!A28,'Seguimiento Agosto 2025'!$H$12:$H$262,$AA$5)+COUNTIFS('Seguimiento Agosto 2025'!$C$12:$C$262,'estado terrenos '!A28,'Seguimiento Agosto 2025'!$H$12:$H$262,$AB$5)+COUNTIFS('Seguimiento Agosto 2025'!$C$12:$C$262,'estado terrenos '!A28,'Seguimiento Agosto 2025'!$H$12:$H$262,$Z$6)</f>
        <v>1</v>
      </c>
      <c r="G28" s="179">
        <f>+COUNTIFS('Seguimiento Agosto 2025'!$C$12:$C$262,'estado terrenos '!A28,'Seguimiento Agosto 2025'!$H$12:$H$262,$AB$4)</f>
        <v>0</v>
      </c>
      <c r="H28" s="178">
        <f>+COUNTIFS('Seguimiento Agosto 2025'!$C$12:$C$262,'estado terrenos '!A28,'Seguimiento Agosto 2025'!$H$12:$H$262,'estado terrenos '!$AB$4,'Seguimiento Agosto 2025'!$I$12:$I$262,$AF$4)</f>
        <v>0</v>
      </c>
      <c r="I28" s="178">
        <f>+COUNTIFS('Seguimiento Agosto 2025'!$C$12:$C$262,'estado terrenos '!A28,'Seguimiento Agosto 2025'!$H$12:$H$262,'estado terrenos '!$AB$4,'Seguimiento Agosto 2025'!$I$12:$I$262,$AE$4)+COUNTIFS('Seguimiento Agosto 2025'!$C$12:$C$262,'estado terrenos '!A28,'Seguimiento Agosto 2025'!$H$12:$H$262,'estado terrenos '!$AB$4,'Seguimiento Agosto 2025'!$I$12:$I$262,$AD$5)</f>
        <v>0</v>
      </c>
      <c r="J28" s="180">
        <f>+COUNTIFS('Seguimiento Agosto 2025'!$C$12:$C$262,'estado terrenos '!A28,'Seguimiento Agosto 2025'!$H$12:$H$262,'estado terrenos '!$AB$4,'Seguimiento Agosto 2025'!$I$12:$I$262,$AD$4)+COUNTIFS('Seguimiento Agosto 2025'!$C$12:$C$262,'estado terrenos '!A28,'Seguimiento Agosto 2025'!$H$12:$H$262,'estado terrenos '!$AB$4,'Seguimiento Agosto 2025'!$I$12:$I$262,'estado terrenos '!$AE$5)+COUNTIFS('Seguimiento Agosto 2025'!$C$12:$C$262,'estado terrenos '!A28,'Seguimiento Agosto 2025'!$H$12:$H$262,'estado terrenos '!$AB$4,'Seguimiento Agosto 2025'!$I$12:$I$262,'estado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Agosto 2025'!$C$12:$C$262,'estado terrenos '!$A28,'Seguimiento Agosto 2025'!$Q$12:$Q$262,'estado terrenos '!$R$5,'Seguimiento Agosto 2025'!$Q$12:$Q$262,$R$4,'Seguimiento Agosto 2025'!$H$12:$H$262,'estado terrenos '!$Q$5)</f>
        <v>0</v>
      </c>
      <c r="S28" s="1">
        <f>+COUNTIFS('Seguimiento Agosto 2025'!$C$12:$C$262,'estado terrenos '!$A28,'Seguimiento Agosto 2025'!$Q$12:$Q$262,'estado terrenos '!S$5,'Seguimiento Agosto 2025'!$Q$12:$Q$262,S$4,'Seguimiento Agosto 2025'!$H$12:$H$262,'estado terrenos '!$Q$5)</f>
        <v>0</v>
      </c>
      <c r="T28" s="1">
        <f>+COUNTIFS('Seguimiento Agosto 2025'!$C$12:$C$262,'estado terrenos '!$A28,'Seguimiento Agosto 2025'!$Q$12:$Q$262,'estado terrenos '!T$5,'Seguimiento Agosto 2025'!$Q$12:$Q$262,T$4,'Seguimiento Agosto 2025'!$H$12:$H$262,'estado terrenos '!$Q$5)</f>
        <v>0</v>
      </c>
      <c r="U28" s="1">
        <f>+COUNTIFS('Seguimiento Agosto 2025'!$C$12:$C$262,'estado terrenos '!$A28,'Seguimiento Agosto 2025'!$Q$12:$Q$262,'estado terrenos '!U$5,'Seguimiento Agosto 2025'!$Q$12:$Q$262,U$4,'Seguimiento Agosto 2025'!$H$12:$H$262,'estado terrenos '!$Q$5)</f>
        <v>0</v>
      </c>
    </row>
    <row r="29" spans="1:21" ht="21.95" customHeight="1" x14ac:dyDescent="0.35">
      <c r="A29" s="121" t="s">
        <v>49</v>
      </c>
      <c r="B29" s="239">
        <f>+COUNTIF('Seguimiento Agosto 2025'!$C$12:$C$262,'estado terrenos '!A29)</f>
        <v>13</v>
      </c>
      <c r="C29" s="240">
        <f>+COUNTIFS('Seguimiento Agosto 2025'!$C$12:$C$262,'estado terrenos '!A29,'Seguimiento Agosto 2025'!$H$12:$H$262,$Z$4,'Seguimiento Agosto 2025'!$Q$12:$Q$262,$AA$6)</f>
        <v>3</v>
      </c>
      <c r="D29" s="179">
        <f>+COUNTIFS('Seguimiento Agosto 2025'!$C$12:$C$262,'estado terrenos '!A29,'Seguimiento Agosto 2025'!$H$12:$H$262,$Z$5)+COUNTIFS('Seguimiento Agosto 2025'!$C$12:$C$262,'estado terrenos '!A29,'Seguimiento Agosto 2025'!$H$12:$H$262,$AA$5)+COUNTIFS('Seguimiento Agosto 2025'!$C$12:$C$262,'estado terrenos '!A29,'Seguimiento Agosto 2025'!$H$12:$H$262,$AB$5)+COUNTIFS('Seguimiento Agosto 2025'!$C$12:$C$262,'estado terrenos '!A29,'Seguimiento Agosto 2025'!$H$12:$H$262,$Z$6)+COUNTIFS('Seguimiento Agosto 2025'!$C$12:$C$262,'estado terrenos '!A29,'Seguimiento Agosto 2025'!$H$12:$H$262,$AA$4)+COUNTIFS('Seguimiento Agosto 2025'!$C$12:$C$262,'estado terrenos '!A29,'Seguimiento Agosto 2025'!$H$12:$H$262,$Y$4)</f>
        <v>6</v>
      </c>
      <c r="E29" s="178">
        <f>+COUNTIFS('Seguimiento Agosto 2025'!$C$12:$C$262,'estado terrenos '!A29,'Seguimiento Agosto 2025'!$H$12:$H$262,$AA$4)+COUNTIFS('Seguimiento Agosto 2025'!$C$12:$C$262,'estado terrenos '!A29,'Seguimiento Agosto 2025'!$H$12:$H$262,$Y$4)</f>
        <v>1</v>
      </c>
      <c r="F29" s="180">
        <f>+COUNTIFS('Seguimiento Agosto 2025'!$C$12:$C$262,'estado terrenos '!A29,'Seguimiento Agosto 2025'!$H$12:$H$262,$Z$5)+COUNTIFS('Seguimiento Agosto 2025'!$C$12:$C$262,'estado terrenos '!A29,'Seguimiento Agosto 2025'!$H$12:$H$262,$AA$5)+COUNTIFS('Seguimiento Agosto 2025'!$C$12:$C$262,'estado terrenos '!A29,'Seguimiento Agosto 2025'!$H$12:$H$262,$AB$5)+COUNTIFS('Seguimiento Agosto 2025'!$C$12:$C$262,'estado terrenos '!A29,'Seguimiento Agosto 2025'!$H$12:$H$262,$Z$6)</f>
        <v>5</v>
      </c>
      <c r="G29" s="179">
        <f>+COUNTIFS('Seguimiento Agosto 2025'!$C$12:$C$262,'estado terrenos '!A29,'Seguimiento Agosto 2025'!$H$12:$H$262,$AB$4)</f>
        <v>4</v>
      </c>
      <c r="H29" s="178">
        <f>+COUNTIFS('Seguimiento Agosto 2025'!$C$12:$C$262,'estado terrenos '!A29,'Seguimiento Agosto 2025'!$H$12:$H$262,'estado terrenos '!$AB$4,'Seguimiento Agosto 2025'!$I$12:$I$262,$AF$4)</f>
        <v>3</v>
      </c>
      <c r="I29" s="178">
        <f>+COUNTIFS('Seguimiento Agosto 2025'!$C$12:$C$262,'estado terrenos '!A29,'Seguimiento Agosto 2025'!$H$12:$H$262,'estado terrenos '!$AB$4,'Seguimiento Agosto 2025'!$I$12:$I$262,$AE$4)+COUNTIFS('Seguimiento Agosto 2025'!$C$12:$C$262,'estado terrenos '!A29,'Seguimiento Agosto 2025'!$H$12:$H$262,'estado terrenos '!$AB$4,'Seguimiento Agosto 2025'!$I$12:$I$262,$AD$5)</f>
        <v>0</v>
      </c>
      <c r="J29" s="180">
        <f>+COUNTIFS('Seguimiento Agosto 2025'!$C$12:$C$262,'estado terrenos '!A29,'Seguimiento Agosto 2025'!$H$12:$H$262,'estado terrenos '!$AB$4,'Seguimiento Agosto 2025'!$I$12:$I$262,$AD$4)+COUNTIFS('Seguimiento Agosto 2025'!$C$12:$C$262,'estado terrenos '!A29,'Seguimiento Agosto 2025'!$H$12:$H$262,'estado terrenos '!$AB$4,'Seguimiento Agosto 2025'!$I$12:$I$262,'estado terrenos '!$AE$5)+COUNTIFS('Seguimiento Agosto 2025'!$C$12:$C$262,'estado terrenos '!A29,'Seguimiento Agosto 2025'!$H$12:$H$262,'estado terrenos '!$AB$4,'Seguimiento Agosto 2025'!$I$12:$I$262,'estado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Agosto 2025'!$C$12:$C$262,'estado terrenos '!$A29,'Seguimiento Agosto 2025'!$Q$12:$Q$262,'estado terrenos '!$R$5,'Seguimiento Agosto 2025'!$Q$12:$Q$262,$R$4,'Seguimiento Agosto 2025'!$H$12:$H$262,'estado terrenos '!$Q$5)</f>
        <v>0</v>
      </c>
      <c r="S29" s="1">
        <f>+COUNTIFS('Seguimiento Agosto 2025'!$C$12:$C$262,'estado terrenos '!$A29,'Seguimiento Agosto 2025'!$Q$12:$Q$262,'estado terrenos '!S$5,'Seguimiento Agosto 2025'!$Q$12:$Q$262,S$4,'Seguimiento Agosto 2025'!$H$12:$H$262,'estado terrenos '!$Q$5)</f>
        <v>0</v>
      </c>
      <c r="T29" s="1">
        <f>+COUNTIFS('Seguimiento Agosto 2025'!$C$12:$C$262,'estado terrenos '!$A29,'Seguimiento Agosto 2025'!$Q$12:$Q$262,'estado terrenos '!T$5,'Seguimiento Agosto 2025'!$Q$12:$Q$262,T$4,'Seguimiento Agosto 2025'!$H$12:$H$262,'estado terrenos '!$Q$5)</f>
        <v>0</v>
      </c>
      <c r="U29" s="1">
        <f>+COUNTIFS('Seguimiento Agosto 2025'!$C$12:$C$262,'estado terrenos '!$A29,'Seguimiento Agosto 2025'!$Q$12:$Q$262,'estado terrenos '!U$5,'Seguimiento Agosto 2025'!$Q$12:$Q$262,U$4,'Seguimiento Agosto 2025'!$H$12:$H$262,'estado terrenos '!$Q$5)</f>
        <v>0</v>
      </c>
    </row>
    <row r="30" spans="1:21" ht="21.95" customHeight="1" x14ac:dyDescent="0.35">
      <c r="A30" s="121" t="s">
        <v>70</v>
      </c>
      <c r="B30" s="239">
        <f>+COUNTIF('Seguimiento Agosto 2025'!$C$12:$C$262,'estado terrenos '!A30)</f>
        <v>2</v>
      </c>
      <c r="C30" s="240">
        <f>+COUNTIFS('Seguimiento Agosto 2025'!$C$12:$C$262,'estado terrenos '!A30,'Seguimiento Agosto 2025'!$H$12:$H$262,$Z$4,'Seguimiento Agosto 2025'!$Q$12:$Q$262,$AA$6)</f>
        <v>2</v>
      </c>
      <c r="D30" s="179">
        <f>+COUNTIFS('Seguimiento Agosto 2025'!$C$12:$C$262,'estado terrenos '!A30,'Seguimiento Agosto 2025'!$H$12:$H$262,$Z$5)+COUNTIFS('Seguimiento Agosto 2025'!$C$12:$C$262,'estado terrenos '!A30,'Seguimiento Agosto 2025'!$H$12:$H$262,$AA$5)+COUNTIFS('Seguimiento Agosto 2025'!$C$12:$C$262,'estado terrenos '!A30,'Seguimiento Agosto 2025'!$H$12:$H$262,$AB$5)+COUNTIFS('Seguimiento Agosto 2025'!$C$12:$C$262,'estado terrenos '!A30,'Seguimiento Agosto 2025'!$H$12:$H$262,$Z$6)+COUNTIFS('Seguimiento Agosto 2025'!$C$12:$C$262,'estado terrenos '!A30,'Seguimiento Agosto 2025'!$H$12:$H$262,$AA$4)+COUNTIFS('Seguimiento Agosto 2025'!$C$12:$C$262,'estado terrenos '!A30,'Seguimiento Agosto 2025'!$H$12:$H$262,$Y$4)</f>
        <v>0</v>
      </c>
      <c r="E30" s="178">
        <f>+COUNTIFS('Seguimiento Agosto 2025'!$C$12:$C$262,'estado terrenos '!A30,'Seguimiento Agosto 2025'!$H$12:$H$262,$AA$4)+COUNTIFS('Seguimiento Agosto 2025'!$C$12:$C$262,'estado terrenos '!A30,'Seguimiento Agosto 2025'!$H$12:$H$262,$Y$4)</f>
        <v>0</v>
      </c>
      <c r="F30" s="180">
        <f>+COUNTIFS('Seguimiento Agosto 2025'!$C$12:$C$262,'estado terrenos '!A30,'Seguimiento Agosto 2025'!$H$12:$H$262,$Z$5)+COUNTIFS('Seguimiento Agosto 2025'!$C$12:$C$262,'estado terrenos '!A30,'Seguimiento Agosto 2025'!$H$12:$H$262,$AA$5)+COUNTIFS('Seguimiento Agosto 2025'!$C$12:$C$262,'estado terrenos '!A30,'Seguimiento Agosto 2025'!$H$12:$H$262,$AB$5)+COUNTIFS('Seguimiento Agosto 2025'!$C$12:$C$262,'estado terrenos '!A30,'Seguimiento Agosto 2025'!$H$12:$H$262,$Z$6)</f>
        <v>0</v>
      </c>
      <c r="G30" s="179">
        <f>+COUNTIFS('Seguimiento Agosto 2025'!$C$12:$C$262,'estado terrenos '!A30,'Seguimiento Agosto 2025'!$H$12:$H$262,$AB$4)</f>
        <v>0</v>
      </c>
      <c r="H30" s="178">
        <f>+COUNTIFS('Seguimiento Agosto 2025'!$C$12:$C$262,'estado terrenos '!A30,'Seguimiento Agosto 2025'!$H$12:$H$262,'estado terrenos '!$AB$4,'Seguimiento Agosto 2025'!$I$12:$I$262,$AF$4)</f>
        <v>0</v>
      </c>
      <c r="I30" s="178">
        <f>+COUNTIFS('Seguimiento Agosto 2025'!$C$12:$C$262,'estado terrenos '!A30,'Seguimiento Agosto 2025'!$H$12:$H$262,'estado terrenos '!$AB$4,'Seguimiento Agosto 2025'!$I$12:$I$262,$AE$4)+COUNTIFS('Seguimiento Agosto 2025'!$C$12:$C$262,'estado terrenos '!A30,'Seguimiento Agosto 2025'!$H$12:$H$262,'estado terrenos '!$AB$4,'Seguimiento Agosto 2025'!$I$12:$I$262,$AD$5)</f>
        <v>0</v>
      </c>
      <c r="J30" s="180">
        <f>+COUNTIFS('Seguimiento Agosto 2025'!$C$12:$C$262,'estado terrenos '!A30,'Seguimiento Agosto 2025'!$H$12:$H$262,'estado terrenos '!$AB$4,'Seguimiento Agosto 2025'!$I$12:$I$262,$AD$4)+COUNTIFS('Seguimiento Agosto 2025'!$C$12:$C$262,'estado terrenos '!A30,'Seguimiento Agosto 2025'!$H$12:$H$262,'estado terrenos '!$AB$4,'Seguimiento Agosto 2025'!$I$12:$I$262,'estado terrenos '!$AE$5)+COUNTIFS('Seguimiento Agosto 2025'!$C$12:$C$262,'estado terrenos '!A30,'Seguimiento Agosto 2025'!$H$12:$H$262,'estado terrenos '!$AB$4,'Seguimiento Agosto 2025'!$I$12:$I$262,'estado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Agosto 2025'!$C$12:$C$262,'estado terrenos '!$A30,'Seguimiento Agosto 2025'!$Q$12:$Q$262,'estado terrenos '!$R$5,'Seguimiento Agosto 2025'!$Q$12:$Q$262,$R$4,'Seguimiento Agosto 2025'!$H$12:$H$262,'estado terrenos '!$Q$5)</f>
        <v>0</v>
      </c>
      <c r="S30" s="1">
        <f>+COUNTIFS('Seguimiento Agosto 2025'!$C$12:$C$262,'estado terrenos '!$A30,'Seguimiento Agosto 2025'!$Q$12:$Q$262,'estado terrenos '!S$5,'Seguimiento Agosto 2025'!$Q$12:$Q$262,S$4,'Seguimiento Agosto 2025'!$H$12:$H$262,'estado terrenos '!$Q$5)</f>
        <v>0</v>
      </c>
      <c r="T30" s="1">
        <f>+COUNTIFS('Seguimiento Agosto 2025'!$C$12:$C$262,'estado terrenos '!$A30,'Seguimiento Agosto 2025'!$Q$12:$Q$262,'estado terrenos '!T$5,'Seguimiento Agosto 2025'!$Q$12:$Q$262,T$4,'Seguimiento Agosto 2025'!$H$12:$H$262,'estado terrenos '!$Q$5)</f>
        <v>0</v>
      </c>
      <c r="U30" s="1">
        <f>+COUNTIFS('Seguimiento Agosto 2025'!$C$12:$C$262,'estado terrenos '!$A30,'Seguimiento Agosto 2025'!$Q$12:$Q$262,'estado terrenos '!U$5,'Seguimiento Agosto 2025'!$Q$12:$Q$262,U$4,'Seguimiento Agosto 2025'!$H$12:$H$262,'estado terrenos '!$Q$5)</f>
        <v>0</v>
      </c>
    </row>
    <row r="31" spans="1:21" ht="21.95" customHeight="1" x14ac:dyDescent="0.35">
      <c r="A31" s="121" t="s">
        <v>51</v>
      </c>
      <c r="B31" s="239">
        <f>+COUNTIF('Seguimiento Agosto 2025'!$C$12:$C$262,'estado terrenos '!A31)</f>
        <v>6</v>
      </c>
      <c r="C31" s="240">
        <f>+COUNTIFS('Seguimiento Agosto 2025'!$C$12:$C$262,'estado terrenos '!A31,'Seguimiento Agosto 2025'!$H$12:$H$262,$Z$4,'Seguimiento Agosto 2025'!$Q$12:$Q$262,$AA$6)</f>
        <v>4</v>
      </c>
      <c r="D31" s="179">
        <f>+COUNTIFS('Seguimiento Agosto 2025'!$C$12:$C$262,'estado terrenos '!A31,'Seguimiento Agosto 2025'!$H$12:$H$262,$Z$5)+COUNTIFS('Seguimiento Agosto 2025'!$C$12:$C$262,'estado terrenos '!A31,'Seguimiento Agosto 2025'!$H$12:$H$262,$AA$5)+COUNTIFS('Seguimiento Agosto 2025'!$C$12:$C$262,'estado terrenos '!A31,'Seguimiento Agosto 2025'!$H$12:$H$262,$AB$5)+COUNTIFS('Seguimiento Agosto 2025'!$C$12:$C$262,'estado terrenos '!A31,'Seguimiento Agosto 2025'!$H$12:$H$262,$Z$6)+COUNTIFS('Seguimiento Agosto 2025'!$C$12:$C$262,'estado terrenos '!A31,'Seguimiento Agosto 2025'!$H$12:$H$262,$AA$4)+COUNTIFS('Seguimiento Agosto 2025'!$C$12:$C$262,'estado terrenos '!A31,'Seguimiento Agosto 2025'!$H$12:$H$262,$Y$4)</f>
        <v>2</v>
      </c>
      <c r="E31" s="178">
        <f>+COUNTIFS('Seguimiento Agosto 2025'!$C$12:$C$262,'estado terrenos '!A31,'Seguimiento Agosto 2025'!$H$12:$H$262,$AA$4)+COUNTIFS('Seguimiento Agosto 2025'!$C$12:$C$262,'estado terrenos '!A31,'Seguimiento Agosto 2025'!$H$12:$H$262,$Y$4)</f>
        <v>0</v>
      </c>
      <c r="F31" s="180">
        <f>+COUNTIFS('Seguimiento Agosto 2025'!$C$12:$C$262,'estado terrenos '!A31,'Seguimiento Agosto 2025'!$H$12:$H$262,$Z$5)+COUNTIFS('Seguimiento Agosto 2025'!$C$12:$C$262,'estado terrenos '!A31,'Seguimiento Agosto 2025'!$H$12:$H$262,$AA$5)+COUNTIFS('Seguimiento Agosto 2025'!$C$12:$C$262,'estado terrenos '!A31,'Seguimiento Agosto 2025'!$H$12:$H$262,$AB$5)+COUNTIFS('Seguimiento Agosto 2025'!$C$12:$C$262,'estado terrenos '!A31,'Seguimiento Agosto 2025'!$H$12:$H$262,$Z$6)</f>
        <v>2</v>
      </c>
      <c r="G31" s="179">
        <f>+COUNTIFS('Seguimiento Agosto 2025'!$C$12:$C$262,'estado terrenos '!A31,'Seguimiento Agosto 2025'!$H$12:$H$262,$AB$4)</f>
        <v>0</v>
      </c>
      <c r="H31" s="178">
        <f>+COUNTIFS('Seguimiento Agosto 2025'!$C$12:$C$262,'estado terrenos '!A31,'Seguimiento Agosto 2025'!$H$12:$H$262,'estado terrenos '!$AB$4,'Seguimiento Agosto 2025'!$I$12:$I$262,$AF$4)</f>
        <v>0</v>
      </c>
      <c r="I31" s="178">
        <f>+COUNTIFS('Seguimiento Agosto 2025'!$C$12:$C$262,'estado terrenos '!A31,'Seguimiento Agosto 2025'!$H$12:$H$262,'estado terrenos '!$AB$4,'Seguimiento Agosto 2025'!$I$12:$I$262,$AE$4)+COUNTIFS('Seguimiento Agosto 2025'!$C$12:$C$262,'estado terrenos '!A31,'Seguimiento Agosto 2025'!$H$12:$H$262,'estado terrenos '!$AB$4,'Seguimiento Agosto 2025'!$I$12:$I$262,$AD$5)</f>
        <v>0</v>
      </c>
      <c r="J31" s="180">
        <f>+COUNTIFS('Seguimiento Agosto 2025'!$C$12:$C$262,'estado terrenos '!A31,'Seguimiento Agosto 2025'!$H$12:$H$262,'estado terrenos '!$AB$4,'Seguimiento Agosto 2025'!$I$12:$I$262,$AD$4)+COUNTIFS('Seguimiento Agosto 2025'!$C$12:$C$262,'estado terrenos '!A31,'Seguimiento Agosto 2025'!$H$12:$H$262,'estado terrenos '!$AB$4,'Seguimiento Agosto 2025'!$I$12:$I$262,'estado terrenos '!$AE$5)+COUNTIFS('Seguimiento Agosto 2025'!$C$12:$C$262,'estado terrenos '!A31,'Seguimiento Agosto 2025'!$H$12:$H$262,'estado terrenos '!$AB$4,'Seguimiento Agosto 2025'!$I$12:$I$262,'estado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Agosto 2025'!$C$12:$C$262,'estado terrenos '!$A31,'Seguimiento Agosto 2025'!$Q$12:$Q$262,'estado terrenos '!$R$5,'Seguimiento Agosto 2025'!$Q$12:$Q$262,$R$4,'Seguimiento Agosto 2025'!$H$12:$H$262,'estado terrenos '!$Q$5)</f>
        <v>0</v>
      </c>
      <c r="S31" s="1">
        <f>+COUNTIFS('Seguimiento Agosto 2025'!$C$12:$C$262,'estado terrenos '!$A31,'Seguimiento Agosto 2025'!$Q$12:$Q$262,'estado terrenos '!S$5,'Seguimiento Agosto 2025'!$Q$12:$Q$262,S$4,'Seguimiento Agosto 2025'!$H$12:$H$262,'estado terrenos '!$Q$5)</f>
        <v>0</v>
      </c>
      <c r="T31" s="1">
        <f>+COUNTIFS('Seguimiento Agosto 2025'!$C$12:$C$262,'estado terrenos '!$A31,'Seguimiento Agosto 2025'!$Q$12:$Q$262,'estado terrenos '!T$5,'Seguimiento Agosto 2025'!$Q$12:$Q$262,T$4,'Seguimiento Agosto 2025'!$H$12:$H$262,'estado terrenos '!$Q$5)</f>
        <v>0</v>
      </c>
      <c r="U31" s="1">
        <f>+COUNTIFS('Seguimiento Agosto 2025'!$C$12:$C$262,'estado terrenos '!$A31,'Seguimiento Agosto 2025'!$Q$12:$Q$262,'estado terrenos '!U$5,'Seguimiento Agosto 2025'!$Q$12:$Q$262,U$4,'Seguimiento Agosto 2025'!$H$12:$H$262,'estado terrenos '!$Q$5)</f>
        <v>0</v>
      </c>
    </row>
    <row r="32" spans="1:21" ht="21.95" customHeight="1" x14ac:dyDescent="0.35">
      <c r="A32" s="121" t="s">
        <v>52</v>
      </c>
      <c r="B32" s="239">
        <f>+COUNTIF('Seguimiento Agosto 2025'!$C$12:$C$262,'estado terrenos '!A32)</f>
        <v>8</v>
      </c>
      <c r="C32" s="240">
        <f>+COUNTIFS('Seguimiento Agosto 2025'!$C$12:$C$262,'estado terrenos '!A32,'Seguimiento Agosto 2025'!$H$12:$H$262,$Z$4,'Seguimiento Agosto 2025'!$Q$12:$Q$262,$AA$6)</f>
        <v>2</v>
      </c>
      <c r="D32" s="179">
        <f>+COUNTIFS('Seguimiento Agosto 2025'!$C$12:$C$262,'estado terrenos '!A32,'Seguimiento Agosto 2025'!$H$12:$H$262,$Z$5)+COUNTIFS('Seguimiento Agosto 2025'!$C$12:$C$262,'estado terrenos '!A32,'Seguimiento Agosto 2025'!$H$12:$H$262,$AA$5)+COUNTIFS('Seguimiento Agosto 2025'!$C$12:$C$262,'estado terrenos '!A32,'Seguimiento Agosto 2025'!$H$12:$H$262,$AB$5)+COUNTIFS('Seguimiento Agosto 2025'!$C$12:$C$262,'estado terrenos '!A32,'Seguimiento Agosto 2025'!$H$12:$H$262,$Z$6)+COUNTIFS('Seguimiento Agosto 2025'!$C$12:$C$262,'estado terrenos '!A32,'Seguimiento Agosto 2025'!$H$12:$H$262,$AA$4)+COUNTIFS('Seguimiento Agosto 2025'!$C$12:$C$262,'estado terrenos '!A32,'Seguimiento Agosto 2025'!$H$12:$H$262,$Y$4)</f>
        <v>5</v>
      </c>
      <c r="E32" s="178">
        <f>+COUNTIFS('Seguimiento Agosto 2025'!$C$12:$C$262,'estado terrenos '!A32,'Seguimiento Agosto 2025'!$H$12:$H$262,$AA$4)+COUNTIFS('Seguimiento Agosto 2025'!$C$12:$C$262,'estado terrenos '!A32,'Seguimiento Agosto 2025'!$H$12:$H$262,$Y$4)</f>
        <v>0</v>
      </c>
      <c r="F32" s="180">
        <f>+COUNTIFS('Seguimiento Agosto 2025'!$C$12:$C$262,'estado terrenos '!A32,'Seguimiento Agosto 2025'!$H$12:$H$262,$Z$5)+COUNTIFS('Seguimiento Agosto 2025'!$C$12:$C$262,'estado terrenos '!A32,'Seguimiento Agosto 2025'!$H$12:$H$262,$AA$5)+COUNTIFS('Seguimiento Agosto 2025'!$C$12:$C$262,'estado terrenos '!A32,'Seguimiento Agosto 2025'!$H$12:$H$262,$AB$5)+COUNTIFS('Seguimiento Agosto 2025'!$C$12:$C$262,'estado terrenos '!A32,'Seguimiento Agosto 2025'!$H$12:$H$262,$Z$6)</f>
        <v>5</v>
      </c>
      <c r="G32" s="179">
        <f>+COUNTIFS('Seguimiento Agosto 2025'!$C$12:$C$262,'estado terrenos '!A32,'Seguimiento Agosto 2025'!$H$12:$H$262,$AB$4)</f>
        <v>1</v>
      </c>
      <c r="H32" s="178">
        <f>+COUNTIFS('Seguimiento Agosto 2025'!$C$12:$C$262,'estado terrenos '!A32,'Seguimiento Agosto 2025'!$H$12:$H$262,'estado terrenos '!$AB$4,'Seguimiento Agosto 2025'!$I$12:$I$262,$AF$4)</f>
        <v>0</v>
      </c>
      <c r="I32" s="178">
        <f>+COUNTIFS('Seguimiento Agosto 2025'!$C$12:$C$262,'estado terrenos '!A32,'Seguimiento Agosto 2025'!$H$12:$H$262,'estado terrenos '!$AB$4,'Seguimiento Agosto 2025'!$I$12:$I$262,$AE$4)+COUNTIFS('Seguimiento Agosto 2025'!$C$12:$C$262,'estado terrenos '!A32,'Seguimiento Agosto 2025'!$H$12:$H$262,'estado terrenos '!$AB$4,'Seguimiento Agosto 2025'!$I$12:$I$262,$AD$5)</f>
        <v>1</v>
      </c>
      <c r="J32" s="180">
        <f>+COUNTIFS('Seguimiento Agosto 2025'!$C$12:$C$262,'estado terrenos '!A32,'Seguimiento Agosto 2025'!$H$12:$H$262,'estado terrenos '!$AB$4,'Seguimiento Agosto 2025'!$I$12:$I$262,$AD$4)+COUNTIFS('Seguimiento Agosto 2025'!$C$12:$C$262,'estado terrenos '!A32,'Seguimiento Agosto 2025'!$H$12:$H$262,'estado terrenos '!$AB$4,'Seguimiento Agosto 2025'!$I$12:$I$262,'estado terrenos '!$AE$5)+COUNTIFS('Seguimiento Agosto 2025'!$C$12:$C$262,'estado terrenos '!A32,'Seguimiento Agosto 2025'!$H$12:$H$262,'estado terrenos '!$AB$4,'Seguimiento Agosto 2025'!$I$12:$I$262,'estado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Agosto 2025'!$C$12:$C$262,'estado terrenos '!$A32,'Seguimiento Agosto 2025'!$Q$12:$Q$262,'estado terrenos '!$R$5,'Seguimiento Agosto 2025'!$Q$12:$Q$262,$R$4,'Seguimiento Agosto 2025'!$H$12:$H$262,'estado terrenos '!$Q$5)</f>
        <v>0</v>
      </c>
      <c r="S32" s="1">
        <f>+COUNTIFS('Seguimiento Agosto 2025'!$C$12:$C$262,'estado terrenos '!$A32,'Seguimiento Agosto 2025'!$Q$12:$Q$262,'estado terrenos '!S$5,'Seguimiento Agosto 2025'!$Q$12:$Q$262,S$4,'Seguimiento Agosto 2025'!$H$12:$H$262,'estado terrenos '!$Q$5)</f>
        <v>0</v>
      </c>
      <c r="T32" s="1">
        <f>+COUNTIFS('Seguimiento Agosto 2025'!$C$12:$C$262,'estado terrenos '!$A32,'Seguimiento Agosto 2025'!$Q$12:$Q$262,'estado terrenos '!T$5,'Seguimiento Agosto 2025'!$Q$12:$Q$262,T$4,'Seguimiento Agosto 2025'!$H$12:$H$262,'estado terrenos '!$Q$5)</f>
        <v>0</v>
      </c>
      <c r="U32" s="1">
        <f>+COUNTIFS('Seguimiento Agosto 2025'!$C$12:$C$262,'estado terrenos '!$A32,'Seguimiento Agosto 2025'!$Q$12:$Q$262,'estado terrenos '!U$5,'Seguimiento Agosto 2025'!$Q$12:$Q$262,U$4,'Seguimiento Agosto 2025'!$H$12:$H$262,'estado terrenos '!$Q$5)</f>
        <v>0</v>
      </c>
    </row>
    <row r="33" spans="1:22" ht="21.95" customHeight="1" x14ac:dyDescent="0.35">
      <c r="A33" s="121" t="s">
        <v>71</v>
      </c>
      <c r="B33" s="239">
        <f>+COUNTIF('Seguimiento Agosto 2025'!$C$12:$C$262,'estado terrenos '!A33)</f>
        <v>3</v>
      </c>
      <c r="C33" s="240">
        <f>+COUNTIFS('Seguimiento Agosto 2025'!$C$12:$C$262,'estado terrenos '!A33,'Seguimiento Agosto 2025'!$H$12:$H$262,$Z$4,'Seguimiento Agosto 2025'!$Q$12:$Q$262,$AA$6)</f>
        <v>0</v>
      </c>
      <c r="D33" s="179">
        <f>+COUNTIFS('Seguimiento Agosto 2025'!$C$12:$C$262,'estado terrenos '!A33,'Seguimiento Agosto 2025'!$H$12:$H$262,$Z$5)+COUNTIFS('Seguimiento Agosto 2025'!$C$12:$C$262,'estado terrenos '!A33,'Seguimiento Agosto 2025'!$H$12:$H$262,$AA$5)+COUNTIFS('Seguimiento Agosto 2025'!$C$12:$C$262,'estado terrenos '!A33,'Seguimiento Agosto 2025'!$H$12:$H$262,$AB$5)+COUNTIFS('Seguimiento Agosto 2025'!$C$12:$C$262,'estado terrenos '!A33,'Seguimiento Agosto 2025'!$H$12:$H$262,$Z$6)+COUNTIFS('Seguimiento Agosto 2025'!$C$12:$C$262,'estado terrenos '!A33,'Seguimiento Agosto 2025'!$H$12:$H$262,$AA$4)+COUNTIFS('Seguimiento Agosto 2025'!$C$12:$C$262,'estado terrenos '!A33,'Seguimiento Agosto 2025'!$H$12:$H$262,$Y$4)</f>
        <v>2</v>
      </c>
      <c r="E33" s="178">
        <f>+COUNTIFS('Seguimiento Agosto 2025'!$C$12:$C$262,'estado terrenos '!A33,'Seguimiento Agosto 2025'!$H$12:$H$262,$AA$4)+COUNTIFS('Seguimiento Agosto 2025'!$C$12:$C$262,'estado terrenos '!A33,'Seguimiento Agosto 2025'!$H$12:$H$262,$Y$4)</f>
        <v>1</v>
      </c>
      <c r="F33" s="180">
        <f>+COUNTIFS('Seguimiento Agosto 2025'!$C$12:$C$262,'estado terrenos '!A33,'Seguimiento Agosto 2025'!$H$12:$H$262,$Z$5)+COUNTIFS('Seguimiento Agosto 2025'!$C$12:$C$262,'estado terrenos '!A33,'Seguimiento Agosto 2025'!$H$12:$H$262,$AA$5)+COUNTIFS('Seguimiento Agosto 2025'!$C$12:$C$262,'estado terrenos '!A33,'Seguimiento Agosto 2025'!$H$12:$H$262,$AB$5)+COUNTIFS('Seguimiento Agosto 2025'!$C$12:$C$262,'estado terrenos '!A33,'Seguimiento Agosto 2025'!$H$12:$H$262,$Z$6)</f>
        <v>1</v>
      </c>
      <c r="G33" s="179">
        <f>+COUNTIFS('Seguimiento Agosto 2025'!$C$12:$C$262,'estado terrenos '!A33,'Seguimiento Agosto 2025'!$H$12:$H$262,$AB$4)</f>
        <v>1</v>
      </c>
      <c r="H33" s="178">
        <f>+COUNTIFS('Seguimiento Agosto 2025'!$C$12:$C$262,'estado terrenos '!A33,'Seguimiento Agosto 2025'!$H$12:$H$262,'estado terrenos '!$AB$4,'Seguimiento Agosto 2025'!$I$12:$I$262,$AF$4)</f>
        <v>0</v>
      </c>
      <c r="I33" s="178">
        <f>+COUNTIFS('Seguimiento Agosto 2025'!$C$12:$C$262,'estado terrenos '!A33,'Seguimiento Agosto 2025'!$H$12:$H$262,'estado terrenos '!$AB$4,'Seguimiento Agosto 2025'!$I$12:$I$262,$AE$4)+COUNTIFS('Seguimiento Agosto 2025'!$C$12:$C$262,'estado terrenos '!A33,'Seguimiento Agosto 2025'!$H$12:$H$262,'estado terrenos '!$AB$4,'Seguimiento Agosto 2025'!$I$12:$I$262,$AD$5)</f>
        <v>1</v>
      </c>
      <c r="J33" s="180">
        <f>+COUNTIFS('Seguimiento Agosto 2025'!$C$12:$C$262,'estado terrenos '!A33,'Seguimiento Agosto 2025'!$H$12:$H$262,'estado terrenos '!$AB$4,'Seguimiento Agosto 2025'!$I$12:$I$262,$AD$4)+COUNTIFS('Seguimiento Agosto 2025'!$C$12:$C$262,'estado terrenos '!A33,'Seguimiento Agosto 2025'!$H$12:$H$262,'estado terrenos '!$AB$4,'Seguimiento Agosto 2025'!$I$12:$I$262,'estado terrenos '!$AE$5)+COUNTIFS('Seguimiento Agosto 2025'!$C$12:$C$262,'estado terrenos '!A33,'Seguimiento Agosto 2025'!$H$12:$H$262,'estado terrenos '!$AB$4,'Seguimiento Agosto 2025'!$I$12:$I$262,'estado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Agosto 2025'!$C$12:$C$262,'estado terrenos '!$A33,'Seguimiento Agosto 2025'!$Q$12:$Q$262,'estado terrenos '!$R$5,'Seguimiento Agosto 2025'!$Q$12:$Q$262,$R$4,'Seguimiento Agosto 2025'!$H$12:$H$262,'estado terrenos '!$Q$5)</f>
        <v>0</v>
      </c>
      <c r="S33" s="1">
        <f>+COUNTIFS('Seguimiento Agosto 2025'!$C$12:$C$262,'estado terrenos '!$A33,'Seguimiento Agosto 2025'!$Q$12:$Q$262,'estado terrenos '!S$5,'Seguimiento Agosto 2025'!$Q$12:$Q$262,S$4,'Seguimiento Agosto 2025'!$H$12:$H$262,'estado terrenos '!$Q$5)</f>
        <v>0</v>
      </c>
      <c r="T33" s="1">
        <f>+COUNTIFS('Seguimiento Agosto 2025'!$C$12:$C$262,'estado terrenos '!$A33,'Seguimiento Agosto 2025'!$Q$12:$Q$262,'estado terrenos '!T$5,'Seguimiento Agosto 2025'!$Q$12:$Q$262,T$4,'Seguimiento Agosto 2025'!$H$12:$H$262,'estado terrenos '!$Q$5)</f>
        <v>0</v>
      </c>
      <c r="U33" s="1">
        <f>+COUNTIFS('Seguimiento Agosto 2025'!$C$12:$C$262,'estado terrenos '!$A33,'Seguimiento Agosto 2025'!$Q$12:$Q$262,'estado terrenos '!U$5,'Seguimiento Agosto 2025'!$Q$12:$Q$262,U$4,'Seguimiento Agosto 2025'!$H$12:$H$262,'estado terrenos '!$Q$5)</f>
        <v>0</v>
      </c>
    </row>
    <row r="34" spans="1:22" ht="21.95" customHeight="1" x14ac:dyDescent="0.35">
      <c r="A34" s="121" t="s">
        <v>54</v>
      </c>
      <c r="B34" s="239">
        <f>+COUNTIF('Seguimiento Agosto 2025'!$C$12:$C$262,'estado terrenos '!A34)</f>
        <v>22</v>
      </c>
      <c r="C34" s="240">
        <f>+COUNTIFS('Seguimiento Agosto 2025'!$C$12:$C$262,'estado terrenos '!A34,'Seguimiento Agosto 2025'!$H$12:$H$262,$Z$4,'Seguimiento Agosto 2025'!$Q$12:$Q$262,$AA$6)</f>
        <v>9</v>
      </c>
      <c r="D34" s="179">
        <f>+COUNTIFS('Seguimiento Agosto 2025'!$C$12:$C$262,'estado terrenos '!A34,'Seguimiento Agosto 2025'!$H$12:$H$262,$Z$5)+COUNTIFS('Seguimiento Agosto 2025'!$C$12:$C$262,'estado terrenos '!A34,'Seguimiento Agosto 2025'!$H$12:$H$262,$AA$5)+COUNTIFS('Seguimiento Agosto 2025'!$C$12:$C$262,'estado terrenos '!A34,'Seguimiento Agosto 2025'!$H$12:$H$262,$AB$5)+COUNTIFS('Seguimiento Agosto 2025'!$C$12:$C$262,'estado terrenos '!A34,'Seguimiento Agosto 2025'!$H$12:$H$262,$Z$6)+COUNTIFS('Seguimiento Agosto 2025'!$C$12:$C$262,'estado terrenos '!A34,'Seguimiento Agosto 2025'!$H$12:$H$262,$AA$4)+COUNTIFS('Seguimiento Agosto 2025'!$C$12:$C$262,'estado terrenos '!A34,'Seguimiento Agosto 2025'!$H$12:$H$262,$Y$4)</f>
        <v>11</v>
      </c>
      <c r="E34" s="178">
        <f>+COUNTIFS('Seguimiento Agosto 2025'!$C$12:$C$262,'estado terrenos '!A34,'Seguimiento Agosto 2025'!$H$12:$H$262,$AA$4)+COUNTIFS('Seguimiento Agosto 2025'!$C$12:$C$262,'estado terrenos '!A34,'Seguimiento Agosto 2025'!$H$12:$H$262,$Y$4)</f>
        <v>2</v>
      </c>
      <c r="F34" s="180">
        <f>+COUNTIFS('Seguimiento Agosto 2025'!$C$12:$C$262,'estado terrenos '!A34,'Seguimiento Agosto 2025'!$H$12:$H$262,$Z$5)+COUNTIFS('Seguimiento Agosto 2025'!$C$12:$C$262,'estado terrenos '!A34,'Seguimiento Agosto 2025'!$H$12:$H$262,$AA$5)+COUNTIFS('Seguimiento Agosto 2025'!$C$12:$C$262,'estado terrenos '!A34,'Seguimiento Agosto 2025'!$H$12:$H$262,$AB$5)+COUNTIFS('Seguimiento Agosto 2025'!$C$12:$C$262,'estado terrenos '!A34,'Seguimiento Agosto 2025'!$H$12:$H$262,$Z$6)</f>
        <v>9</v>
      </c>
      <c r="G34" s="179">
        <f>+COUNTIFS('Seguimiento Agosto 2025'!$C$12:$C$262,'estado terrenos '!A34,'Seguimiento Agosto 2025'!$H$12:$H$262,$AB$4)</f>
        <v>2</v>
      </c>
      <c r="H34" s="178">
        <f>+COUNTIFS('Seguimiento Agosto 2025'!$C$12:$C$262,'estado terrenos '!A34,'Seguimiento Agosto 2025'!$H$12:$H$262,'estado terrenos '!$AB$4,'Seguimiento Agosto 2025'!$I$12:$I$262,$AF$4)</f>
        <v>1</v>
      </c>
      <c r="I34" s="178">
        <f>+COUNTIFS('Seguimiento Agosto 2025'!$C$12:$C$262,'estado terrenos '!A34,'Seguimiento Agosto 2025'!$H$12:$H$262,'estado terrenos '!$AB$4,'Seguimiento Agosto 2025'!$I$12:$I$262,$AE$4)+COUNTIFS('Seguimiento Agosto 2025'!$C$12:$C$262,'estado terrenos '!A34,'Seguimiento Agosto 2025'!$H$12:$H$262,'estado terrenos '!$AB$4,'Seguimiento Agosto 2025'!$I$12:$I$262,$AD$5)</f>
        <v>1</v>
      </c>
      <c r="J34" s="180">
        <f>+COUNTIFS('Seguimiento Agosto 2025'!$C$12:$C$262,'estado terrenos '!A34,'Seguimiento Agosto 2025'!$H$12:$H$262,'estado terrenos '!$AB$4,'Seguimiento Agosto 2025'!$I$12:$I$262,$AD$4)+COUNTIFS('Seguimiento Agosto 2025'!$C$12:$C$262,'estado terrenos '!A34,'Seguimiento Agosto 2025'!$H$12:$H$262,'estado terrenos '!$AB$4,'Seguimiento Agosto 2025'!$I$12:$I$262,'estado terrenos '!$AE$5)+COUNTIFS('Seguimiento Agosto 2025'!$C$12:$C$262,'estado terrenos '!A34,'Seguimiento Agosto 2025'!$H$12:$H$262,'estado terrenos '!$AB$4,'Seguimiento Agosto 2025'!$I$12:$I$262,'estado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Agosto 2025'!$C$12:$C$262,'estado terrenos '!$A34,'Seguimiento Agosto 2025'!$Q$12:$Q$262,'estado terrenos '!$R$5,'Seguimiento Agosto 2025'!$Q$12:$Q$262,$R$4,'Seguimiento Agosto 2025'!$H$12:$H$262,'estado terrenos '!$Q$5)</f>
        <v>0</v>
      </c>
      <c r="S34" s="1">
        <f>+COUNTIFS('Seguimiento Agosto 2025'!$C$12:$C$262,'estado terrenos '!$A34,'Seguimiento Agosto 2025'!$Q$12:$Q$262,'estado terrenos '!S$5,'Seguimiento Agosto 2025'!$Q$12:$Q$262,S$4,'Seguimiento Agosto 2025'!$H$12:$H$262,'estado terrenos '!$Q$5)</f>
        <v>0</v>
      </c>
      <c r="T34" s="1">
        <f>+COUNTIFS('Seguimiento Agosto 2025'!$C$12:$C$262,'estado terrenos '!$A34,'Seguimiento Agosto 2025'!$Q$12:$Q$262,'estado terrenos '!T$5,'Seguimiento Agosto 2025'!$Q$12:$Q$262,T$4,'Seguimiento Agosto 2025'!$H$12:$H$262,'estado terrenos '!$Q$5)</f>
        <v>0</v>
      </c>
      <c r="U34" s="1">
        <f>+COUNTIFS('Seguimiento Agosto 2025'!$C$12:$C$262,'estado terrenos '!$A34,'Seguimiento Agosto 2025'!$Q$12:$Q$262,'estado terrenos '!U$5,'Seguimiento Agosto 2025'!$Q$12:$Q$262,U$4,'Seguimiento Agosto 2025'!$H$12:$H$262,'estado terrenos '!$Q$5)</f>
        <v>0</v>
      </c>
    </row>
    <row r="35" spans="1:22" ht="21.95" customHeight="1" x14ac:dyDescent="0.35">
      <c r="A35" s="121" t="s">
        <v>73</v>
      </c>
      <c r="B35" s="239">
        <f>+COUNTIF('Seguimiento Agosto 2025'!$C$12:$C$262,'estado terrenos '!A35)</f>
        <v>3</v>
      </c>
      <c r="C35" s="240">
        <f>+COUNTIFS('Seguimiento Agosto 2025'!$C$12:$C$262,'estado terrenos '!A35,'Seguimiento Agosto 2025'!$H$12:$H$262,$Z$4,'Seguimiento Agosto 2025'!$Q$12:$Q$262,$AA$6)</f>
        <v>1</v>
      </c>
      <c r="D35" s="179">
        <f>+COUNTIFS('Seguimiento Agosto 2025'!$C$12:$C$262,'estado terrenos '!A35,'Seguimiento Agosto 2025'!$H$12:$H$262,$Z$5)+COUNTIFS('Seguimiento Agosto 2025'!$C$12:$C$262,'estado terrenos '!A35,'Seguimiento Agosto 2025'!$H$12:$H$262,$AA$5)+COUNTIFS('Seguimiento Agosto 2025'!$C$12:$C$262,'estado terrenos '!A35,'Seguimiento Agosto 2025'!$H$12:$H$262,$AB$5)+COUNTIFS('Seguimiento Agosto 2025'!$C$12:$C$262,'estado terrenos '!A35,'Seguimiento Agosto 2025'!$H$12:$H$262,$Z$6)+COUNTIFS('Seguimiento Agosto 2025'!$C$12:$C$262,'estado terrenos '!A35,'Seguimiento Agosto 2025'!$H$12:$H$262,$AA$4)+COUNTIFS('Seguimiento Agosto 2025'!$C$12:$C$262,'estado terrenos '!A35,'Seguimiento Agosto 2025'!$H$12:$H$262,$Y$4)</f>
        <v>2</v>
      </c>
      <c r="E35" s="178">
        <f>+COUNTIFS('Seguimiento Agosto 2025'!$C$12:$C$262,'estado terrenos '!A35,'Seguimiento Agosto 2025'!$H$12:$H$262,$AA$4)+COUNTIFS('Seguimiento Agosto 2025'!$C$12:$C$262,'estado terrenos '!A35,'Seguimiento Agosto 2025'!$H$12:$H$262,$Y$4)</f>
        <v>0</v>
      </c>
      <c r="F35" s="180">
        <f>+COUNTIFS('Seguimiento Agosto 2025'!$C$12:$C$262,'estado terrenos '!A35,'Seguimiento Agosto 2025'!$H$12:$H$262,$Z$5)+COUNTIFS('Seguimiento Agosto 2025'!$C$12:$C$262,'estado terrenos '!A35,'Seguimiento Agosto 2025'!$H$12:$H$262,$AA$5)+COUNTIFS('Seguimiento Agosto 2025'!$C$12:$C$262,'estado terrenos '!A35,'Seguimiento Agosto 2025'!$H$12:$H$262,$AB$5)+COUNTIFS('Seguimiento Agosto 2025'!$C$12:$C$262,'estado terrenos '!A35,'Seguimiento Agosto 2025'!$H$12:$H$262,$Z$6)</f>
        <v>2</v>
      </c>
      <c r="G35" s="179">
        <f>+COUNTIFS('Seguimiento Agosto 2025'!$C$12:$C$262,'estado terrenos '!A35,'Seguimiento Agosto 2025'!$H$12:$H$262,$AB$4)</f>
        <v>0</v>
      </c>
      <c r="H35" s="178">
        <f>+COUNTIFS('Seguimiento Agosto 2025'!$C$12:$C$262,'estado terrenos '!A35,'Seguimiento Agosto 2025'!$H$12:$H$262,'estado terrenos '!$AB$4,'Seguimiento Agosto 2025'!$I$12:$I$262,$AF$4)</f>
        <v>0</v>
      </c>
      <c r="I35" s="178">
        <f>+COUNTIFS('Seguimiento Agosto 2025'!$C$12:$C$262,'estado terrenos '!A35,'Seguimiento Agosto 2025'!$H$12:$H$262,'estado terrenos '!$AB$4,'Seguimiento Agosto 2025'!$I$12:$I$262,$AE$4)+COUNTIFS('Seguimiento Agosto 2025'!$C$12:$C$262,'estado terrenos '!A35,'Seguimiento Agosto 2025'!$H$12:$H$262,'estado terrenos '!$AB$4,'Seguimiento Agosto 2025'!$I$12:$I$262,$AD$5)</f>
        <v>0</v>
      </c>
      <c r="J35" s="180">
        <f>+COUNTIFS('Seguimiento Agosto 2025'!$C$12:$C$262,'estado terrenos '!A35,'Seguimiento Agosto 2025'!$H$12:$H$262,'estado terrenos '!$AB$4,'Seguimiento Agosto 2025'!$I$12:$I$262,$AD$4)+COUNTIFS('Seguimiento Agosto 2025'!$C$12:$C$262,'estado terrenos '!A35,'Seguimiento Agosto 2025'!$H$12:$H$262,'estado terrenos '!$AB$4,'Seguimiento Agosto 2025'!$I$12:$I$262,'estado terrenos '!$AE$5)+COUNTIFS('Seguimiento Agosto 2025'!$C$12:$C$262,'estado terrenos '!A35,'Seguimiento Agosto 2025'!$H$12:$H$262,'estado terrenos '!$AB$4,'Seguimiento Agosto 2025'!$I$12:$I$262,'estado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Agosto 2025'!$C$12:$C$262,'estado terrenos '!$A35,'Seguimiento Agosto 2025'!$Q$12:$Q$262,'estado terrenos '!$R$5,'Seguimiento Agosto 2025'!$Q$12:$Q$262,$R$4,'Seguimiento Agosto 2025'!$H$12:$H$262,'estado terrenos '!$Q$5)</f>
        <v>0</v>
      </c>
      <c r="S35" s="1">
        <f>+COUNTIFS('Seguimiento Agosto 2025'!$C$12:$C$262,'estado terrenos '!$A35,'Seguimiento Agosto 2025'!$Q$12:$Q$262,'estado terrenos '!S$5,'Seguimiento Agosto 2025'!$Q$12:$Q$262,S$4,'Seguimiento Agosto 2025'!$H$12:$H$262,'estado terrenos '!$Q$5)</f>
        <v>0</v>
      </c>
      <c r="T35" s="1">
        <f>+COUNTIFS('Seguimiento Agosto 2025'!$C$12:$C$262,'estado terrenos '!$A35,'Seguimiento Agosto 2025'!$Q$12:$Q$262,'estado terrenos '!T$5,'Seguimiento Agosto 2025'!$Q$12:$Q$262,T$4,'Seguimiento Agosto 2025'!$H$12:$H$262,'estado terrenos '!$Q$5)</f>
        <v>0</v>
      </c>
      <c r="U35" s="1">
        <f>+COUNTIFS('Seguimiento Agosto 2025'!$C$12:$C$262,'estado terrenos '!$A35,'Seguimiento Agosto 2025'!$Q$12:$Q$262,'estado terrenos '!U$5,'Seguimiento Agosto 2025'!$Q$12:$Q$262,U$4,'Seguimiento Agosto 2025'!$H$12:$H$262,'estado terrenos '!$Q$5)</f>
        <v>0</v>
      </c>
    </row>
    <row r="36" spans="1:22" ht="21.95" customHeight="1" x14ac:dyDescent="0.35">
      <c r="A36" s="121" t="s">
        <v>56</v>
      </c>
      <c r="B36" s="239">
        <f>+COUNTIF('Seguimiento Agosto 2025'!$C$12:$C$262,'estado terrenos '!A36)</f>
        <v>77</v>
      </c>
      <c r="C36" s="240">
        <f>+COUNTIFS('Seguimiento Agosto 2025'!$C$12:$C$262,'estado terrenos '!A36,'Seguimiento Agosto 2025'!$H$12:$H$262,$Z$4,'Seguimiento Agosto 2025'!$Q$12:$Q$262,$AA$6)</f>
        <v>23</v>
      </c>
      <c r="D36" s="179">
        <f>+COUNTIFS('Seguimiento Agosto 2025'!$C$12:$C$262,'estado terrenos '!A36,'Seguimiento Agosto 2025'!$H$12:$H$262,$Z$5)+COUNTIFS('Seguimiento Agosto 2025'!$C$12:$C$262,'estado terrenos '!A36,'Seguimiento Agosto 2025'!$H$12:$H$262,$AA$5)+COUNTIFS('Seguimiento Agosto 2025'!$C$12:$C$262,'estado terrenos '!A36,'Seguimiento Agosto 2025'!$H$12:$H$262,$AB$5)+COUNTIFS('Seguimiento Agosto 2025'!$C$12:$C$262,'estado terrenos '!A36,'Seguimiento Agosto 2025'!$H$12:$H$262,$Z$6)+COUNTIFS('Seguimiento Agosto 2025'!$C$12:$C$262,'estado terrenos '!A36,'Seguimiento Agosto 2025'!$H$12:$H$262,$AA$4)+COUNTIFS('Seguimiento Agosto 2025'!$C$12:$C$262,'estado terrenos '!A36,'Seguimiento Agosto 2025'!$H$12:$H$262,$Y$4)</f>
        <v>39</v>
      </c>
      <c r="E36" s="178">
        <f>+COUNTIFS('Seguimiento Agosto 2025'!$C$12:$C$262,'estado terrenos '!A36,'Seguimiento Agosto 2025'!$H$12:$H$262,$AA$4)+COUNTIFS('Seguimiento Agosto 2025'!$C$12:$C$262,'estado terrenos '!A36,'Seguimiento Agosto 2025'!$H$12:$H$262,$Y$4)</f>
        <v>3</v>
      </c>
      <c r="F36" s="180">
        <f>+COUNTIFS('Seguimiento Agosto 2025'!$C$12:$C$262,'estado terrenos '!A36,'Seguimiento Agosto 2025'!$H$12:$H$262,$Z$5)+COUNTIFS('Seguimiento Agosto 2025'!$C$12:$C$262,'estado terrenos '!A36,'Seguimiento Agosto 2025'!$H$12:$H$262,$AA$5)+COUNTIFS('Seguimiento Agosto 2025'!$C$12:$C$262,'estado terrenos '!A36,'Seguimiento Agosto 2025'!$H$12:$H$262,$AB$5)+COUNTIFS('Seguimiento Agosto 2025'!$C$12:$C$262,'estado terrenos '!A36,'Seguimiento Agosto 2025'!$H$12:$H$262,$Z$6)</f>
        <v>36</v>
      </c>
      <c r="G36" s="179">
        <f>+COUNTIFS('Seguimiento Agosto 2025'!$C$12:$C$262,'estado terrenos '!A36,'Seguimiento Agosto 2025'!$H$12:$H$262,$AB$4)</f>
        <v>15</v>
      </c>
      <c r="H36" s="178">
        <f>+COUNTIFS('Seguimiento Agosto 2025'!$C$12:$C$262,'estado terrenos '!A36,'Seguimiento Agosto 2025'!$H$12:$H$262,'estado terrenos '!$AB$4,'Seguimiento Agosto 2025'!$I$12:$I$262,$AF$4)</f>
        <v>6</v>
      </c>
      <c r="I36" s="178">
        <f>+COUNTIFS('Seguimiento Agosto 2025'!$C$12:$C$262,'estado terrenos '!A36,'Seguimiento Agosto 2025'!$H$12:$H$262,'estado terrenos '!$AB$4,'Seguimiento Agosto 2025'!$I$12:$I$262,$AE$4)+COUNTIFS('Seguimiento Agosto 2025'!$C$12:$C$262,'estado terrenos '!A36,'Seguimiento Agosto 2025'!$H$12:$H$262,'estado terrenos '!$AB$4,'Seguimiento Agosto 2025'!$I$12:$I$262,$AD$5)</f>
        <v>6</v>
      </c>
      <c r="J36" s="180">
        <f>+COUNTIFS('Seguimiento Agosto 2025'!$C$12:$C$262,'estado terrenos '!A36,'Seguimiento Agosto 2025'!$H$12:$H$262,'estado terrenos '!$AB$4,'Seguimiento Agosto 2025'!$I$12:$I$262,$AD$4)+COUNTIFS('Seguimiento Agosto 2025'!$C$12:$C$262,'estado terrenos '!A36,'Seguimiento Agosto 2025'!$H$12:$H$262,'estado terrenos '!$AB$4,'Seguimiento Agosto 2025'!$I$12:$I$262,'estado terrenos '!$AE$5)+COUNTIFS('Seguimiento Agosto 2025'!$C$12:$C$262,'estado terrenos '!A36,'Seguimiento Agosto 2025'!$H$12:$H$262,'estado terrenos '!$AB$4,'Seguimiento Agosto 2025'!$I$12:$I$262,'estado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Agosto 2025'!$C$12:$C$262,'estado terrenos '!$A36,'Seguimiento Agosto 2025'!$Q$12:$Q$262,'estado terrenos '!$R$5,'Seguimiento Agosto 2025'!$Q$12:$Q$262,$R$4,'Seguimiento Agosto 2025'!$H$12:$H$262,'estado terrenos '!$Q$5)</f>
        <v>0</v>
      </c>
      <c r="S36" s="1">
        <f>+COUNTIFS('Seguimiento Agosto 2025'!$C$12:$C$262,'estado terrenos '!$A36,'Seguimiento Agosto 2025'!$Q$12:$Q$262,'estado terrenos '!S$5,'Seguimiento Agosto 2025'!$Q$12:$Q$262,S$4,'Seguimiento Agosto 2025'!$H$12:$H$262,'estado terrenos '!$Q$5)</f>
        <v>0</v>
      </c>
      <c r="T36" s="1">
        <f>+COUNTIFS('Seguimiento Agosto 2025'!$C$12:$C$262,'estado terrenos '!$A36,'Seguimiento Agosto 2025'!$Q$12:$Q$262,'estado terrenos '!T$5,'Seguimiento Agosto 2025'!$Q$12:$Q$262,T$4,'Seguimiento Agosto 2025'!$H$12:$H$262,'estado terrenos '!$Q$5)</f>
        <v>0</v>
      </c>
      <c r="U36" s="1">
        <f>+COUNTIFS('Seguimiento Agosto 2025'!$C$12:$C$262,'estado terrenos '!$A36,'Seguimiento Agosto 2025'!$Q$12:$Q$262,'estado terrenos '!U$5,'Seguimiento Agosto 2025'!$Q$12:$Q$262,U$4,'Seguimiento Agosto 2025'!$H$12:$H$262,'estado terrenos '!$Q$5)</f>
        <v>0</v>
      </c>
    </row>
    <row r="37" spans="1:22" ht="21.75" thickBot="1" x14ac:dyDescent="0.4">
      <c r="A37" s="122" t="s">
        <v>57</v>
      </c>
      <c r="B37" s="241">
        <f>+COUNTIF('Seguimiento Agosto 2025'!$C$12:$C$262,'estado terrenos '!A37)</f>
        <v>5</v>
      </c>
      <c r="C37" s="240">
        <f>+COUNTIFS('Seguimiento Agosto 2025'!$C$12:$C$262,'estado terrenos '!A37,'Seguimiento Agosto 2025'!$H$12:$H$262,$Z$4,'Seguimiento Agosto 2025'!$Q$12:$Q$262,$AA$6)</f>
        <v>2</v>
      </c>
      <c r="D37" s="330">
        <f>+COUNTIFS('Seguimiento Agosto 2025'!$C$12:$C$262,'estado terrenos '!A37,'Seguimiento Agosto 2025'!$H$12:$H$262,$Z$5)+COUNTIFS('Seguimiento Agosto 2025'!$C$12:$C$262,'estado terrenos '!A37,'Seguimiento Agosto 2025'!$H$12:$H$262,$AA$5)+COUNTIFS('Seguimiento Agosto 2025'!$C$12:$C$262,'estado terrenos '!A37,'Seguimiento Agosto 2025'!$H$12:$H$262,$AB$5)+COUNTIFS('Seguimiento Agosto 2025'!$C$12:$C$262,'estado terrenos '!A37,'Seguimiento Agosto 2025'!$H$12:$H$262,$Z$6)+COUNTIFS('Seguimiento Agosto 2025'!$C$12:$C$262,'estado terrenos '!A37,'Seguimiento Agosto 2025'!$H$12:$H$262,$AA$4)+COUNTIFS('Seguimiento Agosto 2025'!$C$12:$C$262,'estado terrenos '!A37,'Seguimiento Agosto 2025'!$H$12:$H$262,$Y$4)</f>
        <v>3</v>
      </c>
      <c r="E37" s="181">
        <f>+COUNTIFS('Seguimiento Agosto 2025'!$C$12:$C$262,'estado terrenos '!A37,'Seguimiento Agosto 2025'!$H$12:$H$262,$AA$4)+COUNTIFS('Seguimiento Agosto 2025'!$C$12:$C$262,'estado terrenos '!A37,'Seguimiento Agosto 2025'!$H$12:$H$262,$Y$4)</f>
        <v>0</v>
      </c>
      <c r="F37" s="331">
        <f>+COUNTIFS('Seguimiento Agosto 2025'!$C$12:$C$262,'estado terrenos '!A37,'Seguimiento Agosto 2025'!$H$12:$H$262,$Z$5)+COUNTIFS('Seguimiento Agosto 2025'!$C$12:$C$262,'estado terrenos '!A37,'Seguimiento Agosto 2025'!$H$12:$H$262,$AA$5)+COUNTIFS('Seguimiento Agosto 2025'!$C$12:$C$262,'estado terrenos '!A37,'Seguimiento Agosto 2025'!$H$12:$H$262,$AB$5)+COUNTIFS('Seguimiento Agosto 2025'!$C$12:$C$262,'estado terrenos '!A37,'Seguimiento Agosto 2025'!$H$12:$H$262,$Z$6)</f>
        <v>3</v>
      </c>
      <c r="G37" s="330">
        <f>+COUNTIFS('Seguimiento Agosto 2025'!$C$12:$C$262,'estado terrenos '!A37,'Seguimiento Agosto 2025'!$H$12:$H$262,$AB$4)</f>
        <v>0</v>
      </c>
      <c r="H37" s="181">
        <f>+COUNTIFS('Seguimiento Agosto 2025'!$C$12:$C$262,'estado terrenos '!A37,'Seguimiento Agosto 2025'!$H$12:$H$262,'estado terrenos '!$AB$4,'Seguimiento Agosto 2025'!$I$12:$I$262,$AF$4)</f>
        <v>0</v>
      </c>
      <c r="I37" s="181">
        <f>+COUNTIFS('Seguimiento Agosto 2025'!$C$12:$C$262,'estado terrenos '!A37,'Seguimiento Agosto 2025'!$H$12:$H$262,'estado terrenos '!$AB$4,'Seguimiento Agosto 2025'!$I$12:$I$262,$AE$4)+COUNTIFS('Seguimiento Agosto 2025'!$C$12:$C$262,'estado terrenos '!A37,'Seguimiento Agosto 2025'!$H$12:$H$262,'estado terrenos '!$AB$4,'Seguimiento Agosto 2025'!$I$12:$I$262,$AD$5)</f>
        <v>0</v>
      </c>
      <c r="J37" s="331">
        <f>+COUNTIFS('Seguimiento Agosto 2025'!$C$12:$C$262,'estado terrenos '!A37,'Seguimiento Agosto 2025'!$H$12:$H$262,'estado terrenos '!$AB$4,'Seguimiento Agosto 2025'!$I$12:$I$262,$AD$4)+COUNTIFS('Seguimiento Agosto 2025'!$C$12:$C$262,'estado terrenos '!A37,'Seguimiento Agosto 2025'!$H$12:$H$262,'estado terrenos '!$AB$4,'Seguimiento Agosto 2025'!$I$12:$I$262,'estado terrenos '!$AE$5)+COUNTIFS('Seguimiento Agosto 2025'!$C$12:$C$262,'estado terrenos '!A37,'Seguimiento Agosto 2025'!$H$12:$H$262,'estado terrenos '!$AB$4,'Seguimiento Agosto 2025'!$I$12:$I$262,'estado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Agosto 2025'!$C$12:$C$262,'estado terrenos '!$A37,'Seguimiento Agosto 2025'!$Q$12:$Q$262,'estado terrenos '!$R$5,'Seguimiento Agosto 2025'!$Q$12:$Q$262,$R$4,'Seguimiento Agosto 2025'!$H$12:$H$262,'estado terrenos '!$Q$5)</f>
        <v>0</v>
      </c>
      <c r="S37" s="1">
        <f>+COUNTIFS('Seguimiento Agosto 2025'!$C$12:$C$262,'estado terrenos '!$A37,'Seguimiento Agosto 2025'!$Q$12:$Q$262,'estado terrenos '!S$5,'Seguimiento Agosto 2025'!$Q$12:$Q$262,S$4,'Seguimiento Agosto 2025'!$H$12:$H$262,'estado terrenos '!$Q$5)</f>
        <v>0</v>
      </c>
      <c r="T37" s="1">
        <f>+COUNTIFS('Seguimiento Agosto 2025'!$C$12:$C$262,'estado terrenos '!$A37,'Seguimiento Agosto 2025'!$Q$12:$Q$262,'estado terrenos '!T$5,'Seguimiento Agosto 2025'!$Q$12:$Q$262,T$4,'Seguimiento Agosto 2025'!$H$12:$H$262,'estado terrenos '!$Q$5)</f>
        <v>0</v>
      </c>
      <c r="U37" s="1">
        <f>+COUNTIFS('Seguimiento Agosto 2025'!$C$12:$C$262,'estado terrenos '!$A37,'Seguimiento Agosto 2025'!$Q$12:$Q$262,'estado terrenos '!U$5,'Seguimiento Agosto 2025'!$Q$12:$Q$262,U$4,'Seguimiento Agosto 2025'!$H$12:$H$262,'estado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D35" zoomScale="84" zoomScaleNormal="84" workbookViewId="0">
      <selection activeCell="F9" sqref="F9:K9"/>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80" t="s">
        <v>106</v>
      </c>
      <c r="F2" s="380"/>
      <c r="G2" s="380"/>
      <c r="H2" s="380"/>
      <c r="I2" s="380"/>
      <c r="J2" s="380"/>
      <c r="K2" s="380"/>
      <c r="L2" s="380"/>
      <c r="M2" s="380"/>
      <c r="N2" s="98"/>
      <c r="O2" s="98"/>
      <c r="P2" s="43"/>
      <c r="Q2" s="55"/>
    </row>
    <row r="3" spans="1:25" ht="19.5" customHeight="1" x14ac:dyDescent="0.25">
      <c r="B3" s="33"/>
      <c r="E3" s="380"/>
      <c r="F3" s="380"/>
      <c r="G3" s="380"/>
      <c r="H3" s="380"/>
      <c r="I3" s="380"/>
      <c r="J3" s="380"/>
      <c r="K3" s="380"/>
      <c r="L3" s="380"/>
      <c r="M3" s="380"/>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80" t="s">
        <v>559</v>
      </c>
      <c r="E5" s="380"/>
      <c r="F5" s="380"/>
      <c r="G5" s="380"/>
      <c r="H5" s="380"/>
      <c r="I5" s="380"/>
      <c r="J5" s="380"/>
      <c r="K5" s="380"/>
      <c r="L5" s="380"/>
      <c r="M5" s="380"/>
      <c r="N5" s="5"/>
      <c r="O5" s="5"/>
    </row>
    <row r="6" spans="1:25" ht="7.9" customHeight="1" x14ac:dyDescent="0.25">
      <c r="B6" s="33"/>
      <c r="C6" s="33"/>
      <c r="D6" s="380"/>
      <c r="E6" s="380"/>
      <c r="F6" s="380"/>
      <c r="G6" s="380"/>
      <c r="H6" s="380"/>
      <c r="I6" s="380"/>
      <c r="J6" s="380"/>
      <c r="K6" s="380"/>
      <c r="L6" s="380"/>
      <c r="M6" s="380"/>
      <c r="N6" s="5"/>
      <c r="O6" s="5"/>
    </row>
    <row r="7" spans="1:25" ht="7.9" customHeight="1" x14ac:dyDescent="0.25">
      <c r="B7" s="33"/>
      <c r="C7" s="33"/>
      <c r="D7" s="380"/>
      <c r="E7" s="380"/>
      <c r="F7" s="380"/>
      <c r="G7" s="380"/>
      <c r="H7" s="380"/>
      <c r="I7" s="380"/>
      <c r="J7" s="380"/>
      <c r="K7" s="380"/>
      <c r="L7" s="380"/>
      <c r="M7" s="380"/>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741</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84"/>
      <c r="X11" s="384"/>
      <c r="Y11" s="384"/>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81" t="s">
        <v>523</v>
      </c>
      <c r="B2" s="381"/>
      <c r="C2" s="381"/>
      <c r="D2" s="381"/>
      <c r="E2" s="381"/>
      <c r="F2" s="381"/>
      <c r="G2" s="381"/>
      <c r="H2" s="381"/>
      <c r="I2" s="381"/>
      <c r="J2" s="381"/>
    </row>
    <row r="3" spans="1:13" ht="21" customHeight="1" x14ac:dyDescent="0.25">
      <c r="A3" s="381" t="s">
        <v>517</v>
      </c>
      <c r="B3" s="381"/>
      <c r="C3" s="381"/>
      <c r="D3" s="381"/>
      <c r="E3" s="381"/>
      <c r="F3" s="381"/>
      <c r="G3" s="381"/>
      <c r="H3" s="381"/>
      <c r="I3" s="381"/>
      <c r="J3" s="381"/>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Agosto 2025'!C60</f>
        <v>Santo Domingo</v>
      </c>
      <c r="C9" s="100" t="str">
        <f>'Seguimiento Agosto 2025'!D60</f>
        <v>Boca Chica</v>
      </c>
      <c r="D9" s="100" t="str">
        <f>'Seguimiento Agosto 2025'!E60</f>
        <v>Municipio Completo</v>
      </c>
      <c r="E9" s="115" t="str">
        <f>'Seguimiento Agosto 2025'!F60</f>
        <v>Andres Boca Chica (Los Botaos)</v>
      </c>
      <c r="F9" s="115" t="str">
        <f>'Seguimiento Agosto 2025'!G60</f>
        <v>Calle Resp. Manuela Diez</v>
      </c>
      <c r="G9" s="115" t="str">
        <f>'Seguimiento Agosto 2025'!H60</f>
        <v>Inaugurado</v>
      </c>
      <c r="H9" s="115">
        <f>'Seguimiento Agosto 2025'!I60</f>
        <v>0</v>
      </c>
      <c r="I9" s="115" t="str">
        <f>'Seguimiento Agosto 2025'!P60</f>
        <v>1ER</v>
      </c>
      <c r="J9" s="101">
        <f>'Seguimiento Agosto 2025'!Q60</f>
        <v>1</v>
      </c>
      <c r="K9" s="86"/>
      <c r="L9" s="86" t="s">
        <v>539</v>
      </c>
      <c r="M9" s="283"/>
    </row>
    <row r="10" spans="1:13" ht="31.5" x14ac:dyDescent="0.25">
      <c r="A10" s="112">
        <v>2</v>
      </c>
      <c r="B10" s="29" t="str">
        <f>'Seguimiento Agosto 2025'!C61</f>
        <v>Santo Domingo</v>
      </c>
      <c r="C10" s="29" t="str">
        <f>'Seguimiento Agosto 2025'!D61</f>
        <v>Boca Chica</v>
      </c>
      <c r="D10" s="29" t="str">
        <f>'Seguimiento Agosto 2025'!E61</f>
        <v>Municipio Completo</v>
      </c>
      <c r="E10" s="28" t="str">
        <f>'Seguimiento Agosto 2025'!F61</f>
        <v>Andres – Boca Chica 1</v>
      </c>
      <c r="F10" s="28" t="str">
        <f>'Seguimiento Agosto 2025'!G61</f>
        <v>Barrio Altos de Chavón, Andres Norte</v>
      </c>
      <c r="G10" s="28" t="str">
        <f>'Seguimiento Agosto 2025'!H61</f>
        <v>Detenido pago cubicación</v>
      </c>
      <c r="H10" s="28">
        <f>'Seguimiento Agosto 2025'!I61</f>
        <v>0</v>
      </c>
      <c r="I10" s="28" t="str">
        <f>'Seguimiento Agosto 2025'!P61</f>
        <v>2DO</v>
      </c>
      <c r="J10" s="30">
        <f>'Seguimiento Agosto 2025'!Q61</f>
        <v>0.52</v>
      </c>
      <c r="K10" s="87"/>
      <c r="L10" s="88" t="s">
        <v>539</v>
      </c>
      <c r="M10" s="284"/>
    </row>
    <row r="11" spans="1:13" ht="31.5" x14ac:dyDescent="0.25">
      <c r="A11" s="88">
        <v>3</v>
      </c>
      <c r="B11" s="22" t="str">
        <f>'Seguimiento Agosto 2025'!C62</f>
        <v>Santo Domingo</v>
      </c>
      <c r="C11" s="22" t="str">
        <f>'Seguimiento Agosto 2025'!D62</f>
        <v>Boca Chica</v>
      </c>
      <c r="D11" s="22" t="str">
        <f>'Seguimiento Agosto 2025'!E62</f>
        <v>Municipio Completo</v>
      </c>
      <c r="E11" s="19" t="str">
        <f>'Seguimiento Agosto 2025'!F62</f>
        <v>Andres – Boca Chica 2</v>
      </c>
      <c r="F11" s="19" t="str">
        <f>'Seguimiento Agosto 2025'!G62</f>
        <v>Barrio Sucio, Andres Sur</v>
      </c>
      <c r="G11" s="19" t="str">
        <f>'Seguimiento Agosto 2025'!H62</f>
        <v>Sin Iniciar</v>
      </c>
      <c r="H11" s="19" t="str">
        <f>'Seguimiento Agosto 2025'!I62</f>
        <v xml:space="preserve">Con Propuesta </v>
      </c>
      <c r="I11" s="19" t="str">
        <f>'Seguimiento Agosto 2025'!P62</f>
        <v>2DO</v>
      </c>
      <c r="J11" s="16">
        <f>'Seguimiento Agosto 2025'!Q62</f>
        <v>0</v>
      </c>
      <c r="K11" s="87"/>
      <c r="L11" s="88" t="s">
        <v>539</v>
      </c>
      <c r="M11" s="284"/>
    </row>
    <row r="12" spans="1:13" ht="31.5" x14ac:dyDescent="0.25">
      <c r="A12" s="71">
        <v>4</v>
      </c>
      <c r="B12" s="22" t="str">
        <f>'Seguimiento Agosto 2025'!C63</f>
        <v>Santo Domingo</v>
      </c>
      <c r="C12" s="22" t="str">
        <f>'Seguimiento Agosto 2025'!D63</f>
        <v>Boca Chica</v>
      </c>
      <c r="D12" s="22" t="str">
        <f>'Seguimiento Agosto 2025'!E63</f>
        <v>Municipio Completo</v>
      </c>
      <c r="E12" s="19" t="str">
        <f>'Seguimiento Agosto 2025'!F63</f>
        <v>La Caleta – Boca Chica 1 (Bo. El Valiente)</v>
      </c>
      <c r="F12" s="19" t="str">
        <f>'Seguimiento Agosto 2025'!G63</f>
        <v>Barrio Valiente, Boca Chica 1</v>
      </c>
      <c r="G12" s="19" t="str">
        <f>'Seguimiento Agosto 2025'!H63</f>
        <v>Detenido pago cubicación</v>
      </c>
      <c r="H12" s="19">
        <f>'Seguimiento Agosto 2025'!I63</f>
        <v>0</v>
      </c>
      <c r="I12" s="19" t="str">
        <f>'Seguimiento Agosto 2025'!P63</f>
        <v>2DO</v>
      </c>
      <c r="J12" s="16">
        <f>'Seguimiento Agosto 2025'!Q63</f>
        <v>0.62</v>
      </c>
      <c r="K12" s="88"/>
      <c r="L12" s="88" t="s">
        <v>539</v>
      </c>
      <c r="M12" s="284"/>
    </row>
    <row r="13" spans="1:13" ht="31.5" x14ac:dyDescent="0.25">
      <c r="A13" s="112">
        <v>5</v>
      </c>
      <c r="B13" s="22" t="str">
        <f>'Seguimiento Agosto 2025'!C64</f>
        <v>Santo Domingo</v>
      </c>
      <c r="C13" s="22" t="str">
        <f>'Seguimiento Agosto 2025'!D64</f>
        <v>Boca Chica</v>
      </c>
      <c r="D13" s="22" t="str">
        <f>'Seguimiento Agosto 2025'!E64</f>
        <v>Municipio Completo</v>
      </c>
      <c r="E13" s="19" t="str">
        <f>'Seguimiento Agosto 2025'!F64</f>
        <v>La Caleta – Boca Chica 2</v>
      </c>
      <c r="F13" s="19" t="str">
        <f>'Seguimiento Agosto 2025'!G64</f>
        <v>Barrio Caliche de Monte Adentro</v>
      </c>
      <c r="G13" s="19" t="str">
        <f>'Seguimiento Agosto 2025'!H64</f>
        <v>Detenido</v>
      </c>
      <c r="H13" s="19">
        <f>'Seguimiento Agosto 2025'!I64</f>
        <v>0</v>
      </c>
      <c r="I13" s="19" t="str">
        <f>'Seguimiento Agosto 2025'!P64</f>
        <v>2DO</v>
      </c>
      <c r="J13" s="16">
        <f>'Seguimiento Agosto 2025'!Q64</f>
        <v>0.94</v>
      </c>
      <c r="K13" s="87"/>
      <c r="L13" s="88" t="s">
        <v>539</v>
      </c>
      <c r="M13" s="284"/>
    </row>
    <row r="14" spans="1:13" ht="30.75" customHeight="1" x14ac:dyDescent="0.25">
      <c r="A14" s="88">
        <v>6</v>
      </c>
      <c r="B14" s="96" t="str">
        <f>'Seguimiento Agosto 2025'!C65</f>
        <v>Santo Domingo</v>
      </c>
      <c r="C14" s="96" t="str">
        <f>'Seguimiento Agosto 2025'!D65</f>
        <v>Boca Chica</v>
      </c>
      <c r="D14" s="96" t="str">
        <f>'Seguimiento Agosto 2025'!E65</f>
        <v>Municipio Completo</v>
      </c>
      <c r="E14" s="97" t="str">
        <f>'Seguimiento Agosto 2025'!F65</f>
        <v>La Caleta - Boca Chica 3 (Trasladada Desde Barquita)</v>
      </c>
      <c r="F14" s="97" t="str">
        <f>'Seguimiento Agosto 2025'!G65</f>
        <v xml:space="preserve">Calle Fauto Cruz esq. El Peso, La Caleta </v>
      </c>
      <c r="G14" s="97" t="str">
        <f>'Seguimiento Agosto 2025'!H65</f>
        <v>Inaugurado</v>
      </c>
      <c r="H14" s="97">
        <f>'Seguimiento Agosto 2025'!I65</f>
        <v>0</v>
      </c>
      <c r="I14" s="97" t="str">
        <f>'Seguimiento Agosto 2025'!P65</f>
        <v>2DO</v>
      </c>
      <c r="J14" s="99">
        <f>'Seguimiento Agosto 2025'!Q65</f>
        <v>1</v>
      </c>
      <c r="K14" s="89"/>
      <c r="L14" s="90" t="s">
        <v>539</v>
      </c>
      <c r="M14" s="284"/>
    </row>
    <row r="15" spans="1:13" ht="54.75" customHeight="1" x14ac:dyDescent="0.25">
      <c r="A15" s="71">
        <v>7</v>
      </c>
      <c r="B15" s="20" t="str">
        <f>'Seguimiento Agosto 2025'!C66</f>
        <v>Santo Domingo</v>
      </c>
      <c r="C15" s="20" t="str">
        <f>'Seguimiento Agosto 2025'!D66</f>
        <v>Boca Chica</v>
      </c>
      <c r="D15" s="20" t="str">
        <f>'Seguimiento Agosto 2025'!E66</f>
        <v>Bloque Barrio</v>
      </c>
      <c r="E15" s="21" t="str">
        <f>'Seguimiento Agosto 2025'!F66</f>
        <v>Parque Cibernético ITLA (trasladada desde Capotillo 2)</v>
      </c>
      <c r="F15" s="21" t="str">
        <f>'Seguimiento Agosto 2025'!G66</f>
        <v xml:space="preserve">Parque Cibernético ITLA </v>
      </c>
      <c r="G15" s="20" t="str">
        <f>'Seguimiento Agosto 2025'!H66</f>
        <v>Sin Iniciar</v>
      </c>
      <c r="H15" s="20" t="str">
        <f>'Seguimiento Agosto 2025'!I66</f>
        <v xml:space="preserve">Con Propuesta de Donación </v>
      </c>
      <c r="I15" s="21" t="str">
        <f>'Seguimiento Agosto 2025'!P66</f>
        <v>2DO</v>
      </c>
      <c r="J15" s="80">
        <f>'Seguimiento Agosto 2025'!Q66</f>
        <v>0</v>
      </c>
      <c r="K15" s="91"/>
      <c r="L15" s="90" t="s">
        <v>539</v>
      </c>
      <c r="M15" s="284"/>
    </row>
    <row r="16" spans="1:13" ht="52.5" customHeight="1" x14ac:dyDescent="0.25">
      <c r="A16" s="112">
        <v>8</v>
      </c>
      <c r="B16" s="23" t="str">
        <f>'Seguimiento Agosto 2025'!C67</f>
        <v>Santo Domingo</v>
      </c>
      <c r="C16" s="23" t="str">
        <f>'Seguimiento Agosto 2025'!D67</f>
        <v>Santo Domingo Este</v>
      </c>
      <c r="D16" s="23" t="str">
        <f>'Seguimiento Agosto 2025'!E67</f>
        <v>Bloque Barrio</v>
      </c>
      <c r="E16" s="24" t="str">
        <f>'Seguimiento Agosto 2025'!F67</f>
        <v>Los Frailes (Trasladada Desde Los Rios II)</v>
      </c>
      <c r="F16" s="24" t="str">
        <f>'Seguimiento Agosto 2025'!G67</f>
        <v>Los Rios</v>
      </c>
      <c r="G16" s="26" t="str">
        <f>'Seguimiento Agosto 2025'!H67</f>
        <v>Inaugurado</v>
      </c>
      <c r="H16" s="26">
        <f>'Seguimiento Agosto 2025'!I67</f>
        <v>0</v>
      </c>
      <c r="I16" s="24" t="str">
        <f>'Seguimiento Agosto 2025'!P67</f>
        <v>1ER</v>
      </c>
      <c r="J16" s="25">
        <f>'Seguimiento Agosto 2025'!Q67</f>
        <v>1</v>
      </c>
      <c r="K16" s="87"/>
      <c r="L16" s="86" t="s">
        <v>541</v>
      </c>
      <c r="M16" s="284" t="s">
        <v>582</v>
      </c>
    </row>
    <row r="17" spans="1:13" ht="15.75" x14ac:dyDescent="0.25">
      <c r="A17" s="88">
        <v>9</v>
      </c>
      <c r="B17" s="29" t="str">
        <f>'Seguimiento Agosto 2025'!C68</f>
        <v>Santo Domingo</v>
      </c>
      <c r="C17" s="29" t="str">
        <f>'Seguimiento Agosto 2025'!D68</f>
        <v>Santo Domingo Este</v>
      </c>
      <c r="D17" s="29" t="str">
        <f>'Seguimiento Agosto 2025'!E68</f>
        <v>Bloque Barrio</v>
      </c>
      <c r="E17" s="28" t="str">
        <f>'Seguimiento Agosto 2025'!F68</f>
        <v>La Isabelita</v>
      </c>
      <c r="F17" s="28" t="str">
        <f>'Seguimiento Agosto 2025'!G68</f>
        <v>La Isabelita</v>
      </c>
      <c r="G17" s="113" t="str">
        <f>'Seguimiento Agosto 2025'!H68</f>
        <v>Inaugurado</v>
      </c>
      <c r="H17" s="113">
        <f>'Seguimiento Agosto 2025'!I68</f>
        <v>0</v>
      </c>
      <c r="I17" s="28" t="str">
        <f>'Seguimiento Agosto 2025'!P68</f>
        <v>1ER</v>
      </c>
      <c r="J17" s="30">
        <f>'Seguimiento Agosto 2025'!Q68</f>
        <v>1</v>
      </c>
      <c r="K17" s="87"/>
      <c r="L17" s="86" t="s">
        <v>541</v>
      </c>
      <c r="M17" s="285" t="s">
        <v>584</v>
      </c>
    </row>
    <row r="18" spans="1:13" ht="31.5" x14ac:dyDescent="0.25">
      <c r="A18" s="71">
        <v>10</v>
      </c>
      <c r="B18" s="22" t="str">
        <f>'Seguimiento Agosto 2025'!C69</f>
        <v>Santo Domingo</v>
      </c>
      <c r="C18" s="22" t="str">
        <f>'Seguimiento Agosto 2025'!D69</f>
        <v>Santo Domingo Este</v>
      </c>
      <c r="D18" s="22" t="str">
        <f>'Seguimiento Agosto 2025'!E69</f>
        <v>Bloque Barrio</v>
      </c>
      <c r="E18" s="19" t="str">
        <f>'Seguimiento Agosto 2025'!F69</f>
        <v>Barrios Isabelita/ Los Mameyes 1</v>
      </c>
      <c r="F18" s="19" t="str">
        <f>'Seguimiento Agosto 2025'!G69</f>
        <v>Barrios Isabelita/ Los Mameyes 1</v>
      </c>
      <c r="G18" s="27" t="str">
        <f>'Seguimiento Agosto 2025'!H69</f>
        <v>Detenido</v>
      </c>
      <c r="H18" s="27">
        <f>'Seguimiento Agosto 2025'!I69</f>
        <v>0</v>
      </c>
      <c r="I18" s="19" t="str">
        <f>'Seguimiento Agosto 2025'!P69</f>
        <v>2DO</v>
      </c>
      <c r="J18" s="16">
        <f>'Seguimiento Agosto 2025'!Q69</f>
        <v>0.06</v>
      </c>
      <c r="K18" s="87"/>
      <c r="L18" s="86" t="s">
        <v>541</v>
      </c>
      <c r="M18" s="285" t="s">
        <v>584</v>
      </c>
    </row>
    <row r="19" spans="1:13" ht="47.25" x14ac:dyDescent="0.25">
      <c r="A19" s="112">
        <v>11</v>
      </c>
      <c r="B19" s="22" t="str">
        <f>'Seguimiento Agosto 2025'!C70</f>
        <v>Santo Domingo</v>
      </c>
      <c r="C19" s="22" t="str">
        <f>'Seguimiento Agosto 2025'!D70</f>
        <v>Santo Domingo Este</v>
      </c>
      <c r="D19" s="22" t="str">
        <f>'Seguimiento Agosto 2025'!E70</f>
        <v>Bloque Barrio</v>
      </c>
      <c r="E19" s="22" t="str">
        <f>'Seguimiento Agosto 2025'!F70</f>
        <v>El Bonito (Trasladado deade Barrios Isabelita/ Los Mameyes 2)</v>
      </c>
      <c r="F19" s="19" t="str">
        <f>'Seguimiento Agosto 2025'!G70</f>
        <v>Ciudad Educativa El Bonito</v>
      </c>
      <c r="G19" s="27" t="str">
        <f>'Seguimiento Agosto 2025'!H70</f>
        <v>Detenido pago cubicación</v>
      </c>
      <c r="H19" s="27">
        <f>'Seguimiento Agosto 2025'!I70</f>
        <v>0</v>
      </c>
      <c r="I19" s="19" t="str">
        <f>'Seguimiento Agosto 2025'!P70</f>
        <v>2DO</v>
      </c>
      <c r="J19" s="16">
        <f>'Seguimiento Agosto 2025'!Q70</f>
        <v>0.06</v>
      </c>
      <c r="K19" s="87"/>
      <c r="L19" s="86" t="s">
        <v>541</v>
      </c>
      <c r="M19" s="285" t="s">
        <v>582</v>
      </c>
    </row>
    <row r="20" spans="1:13" ht="47.25" x14ac:dyDescent="0.25">
      <c r="A20" s="88">
        <v>12</v>
      </c>
      <c r="B20" s="22" t="str">
        <f>'Seguimiento Agosto 2025'!C71</f>
        <v>Santo Domingo</v>
      </c>
      <c r="C20" s="22" t="str">
        <f>'Seguimiento Agosto 2025'!D71</f>
        <v>Santo Domingo Este</v>
      </c>
      <c r="D20" s="22" t="str">
        <f>'Seguimiento Agosto 2025'!E71</f>
        <v>Bloque Barrio</v>
      </c>
      <c r="E20" s="19" t="str">
        <f>'Seguimiento Agosto 2025'!F71</f>
        <v>* Ciudad Juan Bosch I (Trasladada Desde Mejoramiento Social)</v>
      </c>
      <c r="F20" s="19" t="str">
        <f>'Seguimiento Agosto 2025'!G71</f>
        <v>Ciudad Juan Bosch - MS</v>
      </c>
      <c r="G20" s="27" t="str">
        <f>'Seguimiento Agosto 2025'!H71</f>
        <v>Inaugurado</v>
      </c>
      <c r="H20" s="27">
        <f>'Seguimiento Agosto 2025'!I71</f>
        <v>0</v>
      </c>
      <c r="I20" s="19" t="str">
        <f>'Seguimiento Agosto 2025'!P71</f>
        <v>1ER</v>
      </c>
      <c r="J20" s="16">
        <f>'Seguimiento Agosto 2025'!Q71</f>
        <v>1</v>
      </c>
      <c r="K20" s="87"/>
      <c r="L20" s="86" t="s">
        <v>541</v>
      </c>
      <c r="M20" s="285" t="s">
        <v>582</v>
      </c>
    </row>
    <row r="21" spans="1:13" ht="47.25" x14ac:dyDescent="0.25">
      <c r="A21" s="71">
        <v>13</v>
      </c>
      <c r="B21" s="22" t="str">
        <f>'Seguimiento Agosto 2025'!C72</f>
        <v>Santo Domingo</v>
      </c>
      <c r="C21" s="22" t="str">
        <f>'Seguimiento Agosto 2025'!D72</f>
        <v>Santo Domingo Este</v>
      </c>
      <c r="D21" s="22" t="str">
        <f>'Seguimiento Agosto 2025'!E72</f>
        <v>Bloque Barrio</v>
      </c>
      <c r="E21" s="19" t="str">
        <f>'Seguimiento Agosto 2025'!F72</f>
        <v>* Ciudad Juan Bosch II (Trasladada Desde Villa Francisca)</v>
      </c>
      <c r="F21" s="19" t="str">
        <f>'Seguimiento Agosto 2025'!G72</f>
        <v>Ciudad Juan Bosch -VF</v>
      </c>
      <c r="G21" s="27" t="str">
        <f>'Seguimiento Agosto 2025'!H72</f>
        <v>Detenido</v>
      </c>
      <c r="H21" s="27">
        <f>'Seguimiento Agosto 2025'!I72</f>
        <v>0</v>
      </c>
      <c r="I21" s="19" t="str">
        <f>'Seguimiento Agosto 2025'!P72</f>
        <v>1ER</v>
      </c>
      <c r="J21" s="16">
        <f>'Seguimiento Agosto 2025'!Q72</f>
        <v>0.54</v>
      </c>
      <c r="K21" s="87"/>
      <c r="L21" s="86" t="s">
        <v>541</v>
      </c>
      <c r="M21" s="285" t="s">
        <v>582</v>
      </c>
    </row>
    <row r="22" spans="1:13" ht="47.25" x14ac:dyDescent="0.25">
      <c r="A22" s="112">
        <v>14</v>
      </c>
      <c r="B22" s="22" t="str">
        <f>'Seguimiento Agosto 2025'!C73</f>
        <v>Santo Domingo</v>
      </c>
      <c r="C22" s="22" t="str">
        <f>'Seguimiento Agosto 2025'!D73</f>
        <v>Santo Domingo Este</v>
      </c>
      <c r="D22" s="22" t="str">
        <f>'Seguimiento Agosto 2025'!E73</f>
        <v>Bloque Barrio</v>
      </c>
      <c r="E22" s="19" t="str">
        <f>'Seguimiento Agosto 2025'!F73</f>
        <v>* Ciudad Juan Bosch - III (Trasladada Desde  Maria Auxiliadora)</v>
      </c>
      <c r="F22" s="19" t="str">
        <f>'Seguimiento Agosto 2025'!G73</f>
        <v>Ciudad Juan Bosch - MA</v>
      </c>
      <c r="G22" s="27" t="str">
        <f>'Seguimiento Agosto 2025'!H73</f>
        <v>Inaugurado</v>
      </c>
      <c r="H22" s="19">
        <f>'Seguimiento Agosto 2025'!I73</f>
        <v>0</v>
      </c>
      <c r="I22" s="19" t="str">
        <f>'Seguimiento Agosto 2025'!P73</f>
        <v>1ER</v>
      </c>
      <c r="J22" s="16">
        <f>'Seguimiento Agosto 2025'!Q73</f>
        <v>1</v>
      </c>
      <c r="K22" s="87"/>
      <c r="L22" s="86" t="s">
        <v>541</v>
      </c>
      <c r="M22" s="285" t="s">
        <v>582</v>
      </c>
    </row>
    <row r="23" spans="1:13" ht="31.5" x14ac:dyDescent="0.25">
      <c r="A23" s="88">
        <v>15</v>
      </c>
      <c r="B23" s="23" t="str">
        <f>'Seguimiento Agosto 2025'!C74</f>
        <v>Santo Domingo</v>
      </c>
      <c r="C23" s="23" t="str">
        <f>'Seguimiento Agosto 2025'!D74</f>
        <v>Santo Domingo Este</v>
      </c>
      <c r="D23" s="23" t="str">
        <f>'Seguimiento Agosto 2025'!E74</f>
        <v>Bloque Barrio</v>
      </c>
      <c r="E23" s="24" t="str">
        <f>'Seguimiento Agosto 2025'!F74</f>
        <v>* Ensanche Ozama</v>
      </c>
      <c r="F23" s="24" t="str">
        <f>'Seguimiento Agosto 2025'!G74</f>
        <v>Ensanche Ozama</v>
      </c>
      <c r="G23" s="26" t="str">
        <f>'Seguimiento Agosto 2025'!H74</f>
        <v>Detenido pago cubicación</v>
      </c>
      <c r="H23" s="26">
        <f>'Seguimiento Agosto 2025'!I74</f>
        <v>0</v>
      </c>
      <c r="I23" s="24" t="str">
        <f>'Seguimiento Agosto 2025'!P74</f>
        <v>2DO</v>
      </c>
      <c r="J23" s="25">
        <f>'Seguimiento Agosto 2025'!Q74</f>
        <v>0.15</v>
      </c>
      <c r="K23" s="90"/>
      <c r="L23" s="86" t="s">
        <v>541</v>
      </c>
      <c r="M23" s="285" t="s">
        <v>584</v>
      </c>
    </row>
    <row r="24" spans="1:13" ht="30.75" customHeight="1" x14ac:dyDescent="0.25">
      <c r="A24" s="71">
        <v>16</v>
      </c>
      <c r="B24" s="106" t="str">
        <f>'Seguimiento Agosto 2025'!C75</f>
        <v>Santo Domingo</v>
      </c>
      <c r="C24" s="106" t="str">
        <f>'Seguimiento Agosto 2025'!D75</f>
        <v>Santo Domingo Este</v>
      </c>
      <c r="D24" s="106" t="str">
        <f>'Seguimiento Agosto 2025'!E75</f>
        <v>Bloque Barrio</v>
      </c>
      <c r="E24" s="109" t="str">
        <f>'Seguimiento Agosto 2025'!F75</f>
        <v>* Ensanche Alma Rosa</v>
      </c>
      <c r="F24" s="109" t="str">
        <f>'Seguimiento Agosto 2025'!G75</f>
        <v>Ensanche Alma Rosa</v>
      </c>
      <c r="G24" s="109" t="str">
        <f>'Seguimiento Agosto 2025'!H75</f>
        <v>En Construcción</v>
      </c>
      <c r="H24" s="109">
        <f>'Seguimiento Agosto 2025'!I75</f>
        <v>0</v>
      </c>
      <c r="I24" s="109" t="str">
        <f>'Seguimiento Agosto 2025'!P75</f>
        <v>2DO</v>
      </c>
      <c r="J24" s="107">
        <f>'Seguimiento Agosto 2025'!Q75</f>
        <v>0.6</v>
      </c>
      <c r="K24" s="86"/>
      <c r="L24" s="86" t="s">
        <v>541</v>
      </c>
      <c r="M24" s="285" t="s">
        <v>584</v>
      </c>
    </row>
    <row r="25" spans="1:13" ht="15.75" x14ac:dyDescent="0.25">
      <c r="A25" s="112">
        <v>17</v>
      </c>
      <c r="B25" s="22" t="str">
        <f>'Seguimiento Agosto 2025'!C76</f>
        <v>Santo Domingo</v>
      </c>
      <c r="C25" s="22" t="str">
        <f>'Seguimiento Agosto 2025'!D76</f>
        <v>Santo Domingo Este</v>
      </c>
      <c r="D25" s="22" t="str">
        <f>'Seguimiento Agosto 2025'!E76</f>
        <v>Bloque Barrio</v>
      </c>
      <c r="E25" s="19" t="str">
        <f>'Seguimiento Agosto 2025'!F76</f>
        <v>* Mendoza</v>
      </c>
      <c r="F25" s="19" t="str">
        <f>'Seguimiento Agosto 2025'!G76</f>
        <v>Mendoza</v>
      </c>
      <c r="G25" s="19" t="str">
        <f>'Seguimiento Agosto 2025'!H76</f>
        <v>Detenido</v>
      </c>
      <c r="H25" s="19">
        <f>'Seguimiento Agosto 2025'!I76</f>
        <v>0</v>
      </c>
      <c r="I25" s="19" t="str">
        <f>'Seguimiento Agosto 2025'!P76</f>
        <v>2DO</v>
      </c>
      <c r="J25" s="16">
        <f>'Seguimiento Agosto 2025'!Q76</f>
        <v>0.06</v>
      </c>
      <c r="K25" s="88"/>
      <c r="L25" s="86" t="s">
        <v>541</v>
      </c>
      <c r="M25" s="284" t="s">
        <v>584</v>
      </c>
    </row>
    <row r="26" spans="1:13" ht="31.5" x14ac:dyDescent="0.25">
      <c r="A26" s="88">
        <v>18</v>
      </c>
      <c r="B26" s="29" t="str">
        <f>'Seguimiento Agosto 2025'!C77</f>
        <v>Santo Domingo</v>
      </c>
      <c r="C26" s="29" t="str">
        <f>'Seguimiento Agosto 2025'!D77</f>
        <v>Santo Domingo Este</v>
      </c>
      <c r="D26" s="29" t="str">
        <f>'Seguimiento Agosto 2025'!E77</f>
        <v>Bloque Barrio</v>
      </c>
      <c r="E26" s="28" t="str">
        <f>'Seguimiento Agosto 2025'!F77</f>
        <v>Los Mina Norte ( Los Mina Sur)</v>
      </c>
      <c r="F26" s="28" t="str">
        <f>'Seguimiento Agosto 2025'!G77</f>
        <v>Los Mina Sur</v>
      </c>
      <c r="G26" s="28" t="str">
        <f>'Seguimiento Agosto 2025'!H77</f>
        <v>Detenido pago cubicación</v>
      </c>
      <c r="H26" s="28">
        <f>'Seguimiento Agosto 2025'!I77</f>
        <v>0</v>
      </c>
      <c r="I26" s="28" t="str">
        <f>'Seguimiento Agosto 2025'!P77</f>
        <v>1ER</v>
      </c>
      <c r="J26" s="30">
        <f>'Seguimiento Agosto 2025'!Q77</f>
        <v>0.83</v>
      </c>
      <c r="K26" s="88"/>
      <c r="L26" s="86" t="s">
        <v>541</v>
      </c>
      <c r="M26" s="284" t="s">
        <v>583</v>
      </c>
    </row>
    <row r="27" spans="1:13" ht="15.75" x14ac:dyDescent="0.25">
      <c r="A27" s="71">
        <v>19</v>
      </c>
      <c r="B27" s="22" t="str">
        <f>'Seguimiento Agosto 2025'!C78</f>
        <v>Santo Domingo</v>
      </c>
      <c r="C27" s="22" t="str">
        <f>'Seguimiento Agosto 2025'!D78</f>
        <v>Santo Domingo Este</v>
      </c>
      <c r="D27" s="22" t="str">
        <f>'Seguimiento Agosto 2025'!E78</f>
        <v>Bloque Barrio</v>
      </c>
      <c r="E27" s="19" t="str">
        <f>'Seguimiento Agosto 2025'!F78</f>
        <v>Los Mina 1</v>
      </c>
      <c r="F27" s="277" t="str">
        <f>'Seguimiento Agosto 2025'!G78</f>
        <v>Los Mina Norte</v>
      </c>
      <c r="G27" s="19" t="str">
        <f>'Seguimiento Agosto 2025'!H78</f>
        <v>Inaugurado</v>
      </c>
      <c r="H27" s="19">
        <f>'Seguimiento Agosto 2025'!I78</f>
        <v>0</v>
      </c>
      <c r="I27" s="19" t="str">
        <f>'Seguimiento Agosto 2025'!P78</f>
        <v>2DO</v>
      </c>
      <c r="J27" s="16">
        <f>'Seguimiento Agosto 2025'!Q78</f>
        <v>1</v>
      </c>
      <c r="K27" s="88"/>
      <c r="L27" s="86" t="s">
        <v>541</v>
      </c>
      <c r="M27" s="285" t="s">
        <v>583</v>
      </c>
    </row>
    <row r="28" spans="1:13" ht="15.75" x14ac:dyDescent="0.25">
      <c r="A28" s="112">
        <v>20</v>
      </c>
      <c r="B28" s="22" t="str">
        <f>'Seguimiento Agosto 2025'!C79</f>
        <v>Santo Domingo</v>
      </c>
      <c r="C28" s="22" t="str">
        <f>'Seguimiento Agosto 2025'!D79</f>
        <v>Santo Domingo Este</v>
      </c>
      <c r="D28" s="22" t="str">
        <f>'Seguimiento Agosto 2025'!E79</f>
        <v>Bloque Barrio</v>
      </c>
      <c r="E28" s="19" t="str">
        <f>'Seguimiento Agosto 2025'!F79</f>
        <v>Los Mina 2</v>
      </c>
      <c r="F28" s="19" t="str">
        <f>'Seguimiento Agosto 2025'!G79</f>
        <v>Los Mina Sur</v>
      </c>
      <c r="G28" s="19" t="str">
        <f>'Seguimiento Agosto 2025'!H79</f>
        <v>Detenido por planos</v>
      </c>
      <c r="H28" s="19">
        <f>'Seguimiento Agosto 2025'!I79</f>
        <v>0</v>
      </c>
      <c r="I28" s="19" t="str">
        <f>'Seguimiento Agosto 2025'!P79</f>
        <v>2DO</v>
      </c>
      <c r="J28" s="16">
        <f>'Seguimiento Agosto 2025'!Q79</f>
        <v>0</v>
      </c>
      <c r="K28" s="88"/>
      <c r="L28" s="86" t="s">
        <v>541</v>
      </c>
      <c r="M28" s="285" t="s">
        <v>583</v>
      </c>
    </row>
    <row r="29" spans="1:13" ht="31.5" x14ac:dyDescent="0.25">
      <c r="A29" s="88">
        <v>21</v>
      </c>
      <c r="B29" s="22" t="str">
        <f>'Seguimiento Agosto 2025'!C80</f>
        <v>Santo Domingo</v>
      </c>
      <c r="C29" s="22" t="str">
        <f>'Seguimiento Agosto 2025'!D80</f>
        <v>Santo Domingo Este</v>
      </c>
      <c r="D29" s="22" t="str">
        <f>'Seguimiento Agosto 2025'!E80</f>
        <v>Bloque Barrio</v>
      </c>
      <c r="E29" s="19" t="str">
        <f>'Seguimiento Agosto 2025'!F80</f>
        <v>Los Tres Brazos</v>
      </c>
      <c r="F29" s="19" t="str">
        <f>'Seguimiento Agosto 2025'!G80</f>
        <v>Calle Salmo próximo al Matadero</v>
      </c>
      <c r="G29" s="19" t="str">
        <f>'Seguimiento Agosto 2025'!H80</f>
        <v>Inaugurado</v>
      </c>
      <c r="H29" s="19">
        <f>'Seguimiento Agosto 2025'!I80</f>
        <v>0</v>
      </c>
      <c r="I29" s="19" t="str">
        <f>'Seguimiento Agosto 2025'!P80</f>
        <v>1ER</v>
      </c>
      <c r="J29" s="16">
        <f>'Seguimiento Agosto 2025'!Q80</f>
        <v>1</v>
      </c>
      <c r="K29" s="88"/>
      <c r="L29" s="86" t="s">
        <v>541</v>
      </c>
      <c r="M29" s="285" t="s">
        <v>583</v>
      </c>
    </row>
    <row r="30" spans="1:13" ht="31.5" x14ac:dyDescent="0.25">
      <c r="A30" s="71">
        <v>22</v>
      </c>
      <c r="B30" s="96" t="str">
        <f>'Seguimiento Agosto 2025'!C81</f>
        <v>Santo Domingo</v>
      </c>
      <c r="C30" s="96" t="str">
        <f>'Seguimiento Agosto 2025'!D81</f>
        <v>Santo Domingo Este</v>
      </c>
      <c r="D30" s="96" t="str">
        <f>'Seguimiento Agosto 2025'!E81</f>
        <v>Bloque Barrio</v>
      </c>
      <c r="E30" s="97" t="str">
        <f>'Seguimiento Agosto 2025'!F81</f>
        <v>Los Tres Brazos 1</v>
      </c>
      <c r="F30" s="97" t="str">
        <f>'Seguimiento Agosto 2025'!G81</f>
        <v>Barrio Santo Tomás de Aquino</v>
      </c>
      <c r="G30" s="97" t="str">
        <f>'Seguimiento Agosto 2025'!H81</f>
        <v>Sin Iniciar</v>
      </c>
      <c r="H30" s="97" t="str">
        <f>'Seguimiento Agosto 2025'!I81</f>
        <v xml:space="preserve">Sin Propuesta </v>
      </c>
      <c r="I30" s="97" t="str">
        <f>'Seguimiento Agosto 2025'!P81</f>
        <v>2DO</v>
      </c>
      <c r="J30" s="99">
        <f>'Seguimiento Agosto 2025'!Q81</f>
        <v>0</v>
      </c>
      <c r="K30" s="92"/>
      <c r="L30" s="86" t="s">
        <v>541</v>
      </c>
      <c r="M30" s="285" t="s">
        <v>583</v>
      </c>
    </row>
    <row r="31" spans="1:13" ht="27" customHeight="1" x14ac:dyDescent="0.25">
      <c r="A31" s="112">
        <v>23</v>
      </c>
      <c r="B31" s="22" t="str">
        <f>'Seguimiento Agosto 2025'!C82</f>
        <v>Santo Domingo</v>
      </c>
      <c r="C31" s="22" t="str">
        <f>'Seguimiento Agosto 2025'!D82</f>
        <v>Santo Domingo Este</v>
      </c>
      <c r="D31" s="22" t="str">
        <f>'Seguimiento Agosto 2025'!E82</f>
        <v>Bloque Barrio</v>
      </c>
      <c r="E31" s="19" t="str">
        <f>'Seguimiento Agosto 2025'!F82</f>
        <v>Los Tres Brazos 2</v>
      </c>
      <c r="F31" s="19" t="str">
        <f>'Seguimiento Agosto 2025'!G82</f>
        <v>Barrio Jardines Del Ozama</v>
      </c>
      <c r="G31" s="19" t="str">
        <f>'Seguimiento Agosto 2025'!H82</f>
        <v>Sin Iniciar</v>
      </c>
      <c r="H31" s="19" t="str">
        <f>'Seguimiento Agosto 2025'!I82</f>
        <v xml:space="preserve">Sin Propuesta </v>
      </c>
      <c r="I31" s="19" t="str">
        <f>'Seguimiento Agosto 2025'!P82</f>
        <v>2DO</v>
      </c>
      <c r="J31" s="16">
        <f>'Seguimiento Agosto 2025'!Q82</f>
        <v>0</v>
      </c>
      <c r="K31" s="87"/>
      <c r="L31" s="86" t="s">
        <v>541</v>
      </c>
      <c r="M31" s="285" t="s">
        <v>583</v>
      </c>
    </row>
    <row r="32" spans="1:13" ht="63" x14ac:dyDescent="0.25">
      <c r="A32" s="88">
        <v>24</v>
      </c>
      <c r="B32" s="29" t="str">
        <f>'Seguimiento Agosto 2025'!C83</f>
        <v>Santo Domingo</v>
      </c>
      <c r="C32" s="29" t="str">
        <f>'Seguimiento Agosto 2025'!D83</f>
        <v>Santo Domingo Este</v>
      </c>
      <c r="D32" s="29" t="str">
        <f>'Seguimiento Agosto 2025'!E83</f>
        <v>Bloque Barrio</v>
      </c>
      <c r="E32" s="29" t="str">
        <f>'Seguimiento Agosto 2025'!F83</f>
        <v>Brisas del Este, SDE (Trasladada desde Herrera - La Altagracia 1)</v>
      </c>
      <c r="F32" s="29" t="str">
        <f>'Seguimiento Agosto 2025'!G83</f>
        <v xml:space="preserve">Brisas del Este, SDE </v>
      </c>
      <c r="G32" s="29" t="str">
        <f>'Seguimiento Agosto 2025'!H83</f>
        <v>Detenido pago terreno</v>
      </c>
      <c r="H32" s="22">
        <f>'Seguimiento Agosto 2025'!I83</f>
        <v>0</v>
      </c>
      <c r="I32" s="29" t="str">
        <f>'Seguimiento Agosto 2025'!P83</f>
        <v>2DO</v>
      </c>
      <c r="J32" s="30">
        <f>'Seguimiento Agosto 2025'!Q83</f>
        <v>0</v>
      </c>
      <c r="K32" s="87"/>
      <c r="L32" s="86" t="s">
        <v>541</v>
      </c>
      <c r="M32" s="285" t="s">
        <v>582</v>
      </c>
    </row>
    <row r="33" spans="1:13" ht="47.25" x14ac:dyDescent="0.25">
      <c r="A33" s="71">
        <v>25</v>
      </c>
      <c r="B33" s="22" t="str">
        <f>'Seguimiento Agosto 2025'!C84</f>
        <v>Santo Domingo</v>
      </c>
      <c r="C33" s="22" t="str">
        <f>'Seguimiento Agosto 2025'!D84</f>
        <v xml:space="preserve">Santo Domingo Este </v>
      </c>
      <c r="D33" s="22" t="str">
        <f>'Seguimiento Agosto 2025'!E84</f>
        <v>Bloque Barrio</v>
      </c>
      <c r="E33" s="22" t="str">
        <f>'Seguimiento Agosto 2025'!F84</f>
        <v>Base Aérea San Isidro (Trasladada desde Urb. Primaveral)</v>
      </c>
      <c r="F33" s="275" t="str">
        <f>'Seguimiento Agosto 2025'!G84</f>
        <v>Base Aérea San Isidro</v>
      </c>
      <c r="G33" s="22" t="str">
        <f>'Seguimiento Agosto 2025'!H84</f>
        <v>Detenido</v>
      </c>
      <c r="H33" s="22">
        <f>'Seguimiento Agosto 2025'!I84</f>
        <v>0</v>
      </c>
      <c r="I33" s="22" t="str">
        <f>'Seguimiento Agosto 2025'!P84</f>
        <v>2DO</v>
      </c>
      <c r="J33" s="16">
        <f>'Seguimiento Agosto 2025'!Q84</f>
        <v>0</v>
      </c>
      <c r="K33" s="87"/>
      <c r="L33" s="86" t="s">
        <v>541</v>
      </c>
      <c r="M33" s="285" t="s">
        <v>582</v>
      </c>
    </row>
    <row r="34" spans="1:13" ht="15.75" x14ac:dyDescent="0.25">
      <c r="A34" s="112">
        <v>26</v>
      </c>
      <c r="B34" s="22" t="str">
        <f>'Seguimiento Agosto 2025'!C85</f>
        <v>Santo Domingo</v>
      </c>
      <c r="C34" s="22" t="str">
        <f>'Seguimiento Agosto 2025'!D85</f>
        <v>Santo Domingo Este</v>
      </c>
      <c r="D34" s="22" t="str">
        <f>'Seguimiento Agosto 2025'!E85</f>
        <v>Bloque Barrio</v>
      </c>
      <c r="E34" s="19" t="str">
        <f>'Seguimiento Agosto 2025'!F85</f>
        <v>El Almirante</v>
      </c>
      <c r="F34" s="277" t="str">
        <f>'Seguimiento Agosto 2025'!G85</f>
        <v>Calle La Pista, Zona 2</v>
      </c>
      <c r="G34" s="19" t="str">
        <f>'Seguimiento Agosto 2025'!H85</f>
        <v>Inaugurado</v>
      </c>
      <c r="H34" s="19">
        <f>'Seguimiento Agosto 2025'!I85</f>
        <v>0</v>
      </c>
      <c r="I34" s="19" t="str">
        <f>'Seguimiento Agosto 2025'!P85</f>
        <v>1ER</v>
      </c>
      <c r="J34" s="16">
        <f>'Seguimiento Agosto 2025'!Q85</f>
        <v>1</v>
      </c>
      <c r="K34" s="87"/>
      <c r="L34" s="86" t="s">
        <v>541</v>
      </c>
      <c r="M34" s="285" t="s">
        <v>582</v>
      </c>
    </row>
    <row r="35" spans="1:13" ht="15.75" x14ac:dyDescent="0.25">
      <c r="A35" s="88">
        <v>27</v>
      </c>
      <c r="B35" s="22" t="str">
        <f>'Seguimiento Agosto 2025'!C86</f>
        <v>Santo Domingo</v>
      </c>
      <c r="C35" s="22" t="str">
        <f>'Seguimiento Agosto 2025'!D86</f>
        <v>Santo Domingo Este</v>
      </c>
      <c r="D35" s="22" t="str">
        <f>'Seguimiento Agosto 2025'!E86</f>
        <v>Bloque Barrio</v>
      </c>
      <c r="E35" s="22" t="str">
        <f>'Seguimiento Agosto 2025'!F86</f>
        <v>El Almirante 1</v>
      </c>
      <c r="F35" s="277" t="str">
        <f>'Seguimiento Agosto 2025'!G86</f>
        <v>Barrio Villa Esfuerzo</v>
      </c>
      <c r="G35" s="22" t="str">
        <f>'Seguimiento Agosto 2025'!H86</f>
        <v>Detenido</v>
      </c>
      <c r="H35" s="22">
        <f>'Seguimiento Agosto 2025'!I86</f>
        <v>0</v>
      </c>
      <c r="I35" s="22" t="str">
        <f>'Seguimiento Agosto 2025'!P86</f>
        <v>2DO</v>
      </c>
      <c r="J35" s="16">
        <f>'Seguimiento Agosto 2025'!Q86</f>
        <v>0.71</v>
      </c>
      <c r="K35" s="87"/>
      <c r="L35" s="86" t="s">
        <v>541</v>
      </c>
      <c r="M35" s="285" t="s">
        <v>582</v>
      </c>
    </row>
    <row r="36" spans="1:13" ht="47.25" x14ac:dyDescent="0.25">
      <c r="A36" s="71">
        <v>28</v>
      </c>
      <c r="B36" s="22" t="str">
        <f>'Seguimiento Agosto 2025'!C87</f>
        <v>Santo Domingo</v>
      </c>
      <c r="C36" s="22" t="str">
        <f>'Seguimiento Agosto 2025'!D87</f>
        <v>Santo Domingo Este</v>
      </c>
      <c r="D36" s="22" t="str">
        <f>'Seguimiento Agosto 2025'!E87</f>
        <v>Bloque Barrio</v>
      </c>
      <c r="E36" s="22" t="str">
        <f>'Seguimiento Agosto 2025'!F87</f>
        <v>Villa Liberación (Trasladada desde Almirante 2)</v>
      </c>
      <c r="F36" s="275" t="str">
        <f>'Seguimiento Agosto 2025'!G87</f>
        <v xml:space="preserve"> Villa Liberación</v>
      </c>
      <c r="G36" s="22" t="str">
        <f>'Seguimiento Agosto 2025'!H87</f>
        <v>Detenido pago cubicación</v>
      </c>
      <c r="H36" s="22">
        <f>'Seguimiento Agosto 2025'!I87</f>
        <v>0</v>
      </c>
      <c r="I36" s="22" t="str">
        <f>'Seguimiento Agosto 2025'!P87</f>
        <v>2DO</v>
      </c>
      <c r="J36" s="16">
        <f>'Seguimiento Agosto 2025'!Q87</f>
        <v>0.27</v>
      </c>
      <c r="K36" s="87"/>
      <c r="L36" s="86" t="s">
        <v>541</v>
      </c>
      <c r="M36" s="285" t="s">
        <v>582</v>
      </c>
    </row>
    <row r="37" spans="1:13" ht="15.75" x14ac:dyDescent="0.25">
      <c r="A37" s="112">
        <v>29</v>
      </c>
      <c r="B37" s="22" t="str">
        <f>'Seguimiento Agosto 2025'!C88</f>
        <v>Santo Domingo</v>
      </c>
      <c r="C37" s="22" t="str">
        <f>'Seguimiento Agosto 2025'!D88</f>
        <v>Santo Domingo Este</v>
      </c>
      <c r="D37" s="22" t="str">
        <f>'Seguimiento Agosto 2025'!E88</f>
        <v>Bloque Barrio</v>
      </c>
      <c r="E37" s="22" t="str">
        <f>'Seguimiento Agosto 2025'!F88</f>
        <v>El Almirante 3</v>
      </c>
      <c r="F37" s="22" t="str">
        <f>'Seguimiento Agosto 2025'!G88</f>
        <v>Barrio La Toronja</v>
      </c>
      <c r="G37" s="139" t="str">
        <f>'Seguimiento Agosto 2025'!H88</f>
        <v>Inaugurado</v>
      </c>
      <c r="H37" s="22">
        <f>'Seguimiento Agosto 2025'!I88</f>
        <v>0</v>
      </c>
      <c r="I37" s="22" t="str">
        <f>'Seguimiento Agosto 2025'!P88</f>
        <v>2DO</v>
      </c>
      <c r="J37" s="16">
        <f>'Seguimiento Agosto 2025'!Q88</f>
        <v>1</v>
      </c>
      <c r="K37" s="87"/>
      <c r="L37" s="86" t="s">
        <v>541</v>
      </c>
      <c r="M37" s="285" t="s">
        <v>582</v>
      </c>
    </row>
    <row r="38" spans="1:13" ht="31.5" x14ac:dyDescent="0.25">
      <c r="A38" s="88">
        <v>30</v>
      </c>
      <c r="B38" s="22" t="str">
        <f>'Seguimiento Agosto 2025'!C89</f>
        <v>Santo Domingo</v>
      </c>
      <c r="C38" s="22" t="str">
        <f>'Seguimiento Agosto 2025'!D89</f>
        <v>Santo Domingo Este</v>
      </c>
      <c r="D38" s="22" t="str">
        <f>'Seguimiento Agosto 2025'!E89</f>
        <v>Bloque Barrio</v>
      </c>
      <c r="E38" s="22" t="str">
        <f>'Seguimiento Agosto 2025'!F89</f>
        <v>Villa Liberación / El Tamarindo</v>
      </c>
      <c r="F38" s="22" t="str">
        <f>'Seguimiento Agosto 2025'!G89</f>
        <v>Villa Liberación/El Tamarindo</v>
      </c>
      <c r="G38" s="139" t="str">
        <f>'Seguimiento Agosto 2025'!H89</f>
        <v>En Construcción</v>
      </c>
      <c r="H38" s="22">
        <f>'Seguimiento Agosto 2025'!I89</f>
        <v>0</v>
      </c>
      <c r="I38" s="22" t="str">
        <f>'Seguimiento Agosto 2025'!P89</f>
        <v>2DO</v>
      </c>
      <c r="J38" s="16">
        <f>'Seguimiento Agosto 2025'!Q89</f>
        <v>0.65</v>
      </c>
      <c r="K38" s="87"/>
      <c r="L38" s="86" t="s">
        <v>541</v>
      </c>
      <c r="M38" s="285" t="s">
        <v>582</v>
      </c>
    </row>
    <row r="39" spans="1:13" ht="31.5" x14ac:dyDescent="0.25">
      <c r="A39" s="71">
        <v>31</v>
      </c>
      <c r="B39" s="22" t="str">
        <f>'Seguimiento Agosto 2025'!C90</f>
        <v>Santo Domingo</v>
      </c>
      <c r="C39" s="22" t="str">
        <f>'Seguimiento Agosto 2025'!D90</f>
        <v>Santo Domingo Este</v>
      </c>
      <c r="D39" s="22" t="str">
        <f>'Seguimiento Agosto 2025'!E90</f>
        <v>Bloque Barrio</v>
      </c>
      <c r="E39" s="22" t="str">
        <f>'Seguimiento Agosto 2025'!F90</f>
        <v>* Lucerna (Reubicada desde Cancino Adentro)</v>
      </c>
      <c r="F39" s="22" t="str">
        <f>'Seguimiento Agosto 2025'!G90</f>
        <v>Lucerna, Detrás de Plaza Lama</v>
      </c>
      <c r="G39" s="22" t="str">
        <f>'Seguimiento Agosto 2025'!H90</f>
        <v>Inaugurado</v>
      </c>
      <c r="H39" s="22">
        <f>'Seguimiento Agosto 2025'!I90</f>
        <v>0</v>
      </c>
      <c r="I39" s="22" t="str">
        <f>'Seguimiento Agosto 2025'!P90</f>
        <v>2DO</v>
      </c>
      <c r="J39" s="16">
        <f>'Seguimiento Agosto 2025'!Q90</f>
        <v>1</v>
      </c>
      <c r="K39" s="87"/>
      <c r="L39" s="86" t="s">
        <v>541</v>
      </c>
      <c r="M39" s="285" t="s">
        <v>583</v>
      </c>
    </row>
    <row r="40" spans="1:13" ht="47.25" x14ac:dyDescent="0.25">
      <c r="A40" s="112">
        <v>32</v>
      </c>
      <c r="B40" s="22" t="str">
        <f>'Seguimiento Agosto 2025'!C91</f>
        <v>Santo Domingo</v>
      </c>
      <c r="C40" s="22" t="str">
        <f>'Seguimiento Agosto 2025'!D91</f>
        <v>Santo Domingo Este</v>
      </c>
      <c r="D40" s="22" t="str">
        <f>'Seguimiento Agosto 2025'!E91</f>
        <v>Bloque Barrio</v>
      </c>
      <c r="E40" s="19" t="str">
        <f>'Seguimiento Agosto 2025'!F91</f>
        <v>Cancino Adentro, SDE (Trasladada desde Maria Auxiliadora)</v>
      </c>
      <c r="F40" s="19" t="str">
        <f>'Seguimiento Agosto 2025'!G91</f>
        <v xml:space="preserve">Cancino Adentro, SDE </v>
      </c>
      <c r="G40" s="19" t="str">
        <f>'Seguimiento Agosto 2025'!H91</f>
        <v>Detenido por planos</v>
      </c>
      <c r="H40" s="19">
        <f>'Seguimiento Agosto 2025'!I91</f>
        <v>0</v>
      </c>
      <c r="I40" s="19" t="str">
        <f>'Seguimiento Agosto 2025'!P91</f>
        <v>2DO</v>
      </c>
      <c r="J40" s="16">
        <f>'Seguimiento Agosto 2025'!Q91</f>
        <v>0.03</v>
      </c>
      <c r="K40" s="87"/>
      <c r="L40" s="86" t="s">
        <v>541</v>
      </c>
      <c r="M40" s="285" t="s">
        <v>582</v>
      </c>
    </row>
    <row r="41" spans="1:13" ht="47.25" x14ac:dyDescent="0.25">
      <c r="A41" s="88">
        <v>33</v>
      </c>
      <c r="B41" s="22" t="str">
        <f>'Seguimiento Agosto 2025'!C92</f>
        <v>Santo Domingo</v>
      </c>
      <c r="C41" s="22" t="str">
        <f>'Seguimiento Agosto 2025'!D92</f>
        <v>Santo Domingo Este</v>
      </c>
      <c r="D41" s="22" t="str">
        <f>'Seguimiento Agosto 2025'!E92</f>
        <v>Santo Domingo Este</v>
      </c>
      <c r="E41" s="22" t="str">
        <f>'Seguimiento Agosto 2025'!F92</f>
        <v>San Vicente (Trasladada desde La Altagracia 2/Sto Dgo</v>
      </c>
      <c r="F41" s="22" t="str">
        <f>'Seguimiento Agosto 2025'!G92</f>
        <v>San Vicente de Paul 1 (Megacentro)</v>
      </c>
      <c r="G41" s="22" t="str">
        <f>'Seguimiento Agosto 2025'!H92</f>
        <v>Inaugurado</v>
      </c>
      <c r="H41" s="22">
        <f>'Seguimiento Agosto 2025'!I92</f>
        <v>0</v>
      </c>
      <c r="I41" s="22" t="str">
        <f>'Seguimiento Agosto 2025'!P92</f>
        <v>2DO</v>
      </c>
      <c r="J41" s="16">
        <f>'Seguimiento Agosto 2025'!Q92</f>
        <v>1</v>
      </c>
      <c r="K41" s="87"/>
      <c r="L41" s="86" t="s">
        <v>541</v>
      </c>
      <c r="M41" s="285" t="s">
        <v>583</v>
      </c>
    </row>
    <row r="42" spans="1:13" ht="47.25" x14ac:dyDescent="0.25">
      <c r="A42" s="71">
        <v>34</v>
      </c>
      <c r="B42" s="96" t="str">
        <f>'Seguimiento Agosto 2025'!C93</f>
        <v>Santo Domingo</v>
      </c>
      <c r="C42" s="96" t="str">
        <f>'Seguimiento Agosto 2025'!D93</f>
        <v>Santo Domingo Este</v>
      </c>
      <c r="D42" s="96" t="str">
        <f>'Seguimiento Agosto 2025'!E93</f>
        <v>Bloque Barrio</v>
      </c>
      <c r="E42" s="96" t="str">
        <f>'Seguimiento Agosto 2025'!F93</f>
        <v>San Vicente de Paul 2 (Trasladada desde Los Km. Carretera Sánchez)</v>
      </c>
      <c r="F42" s="96" t="str">
        <f>'Seguimiento Agosto 2025'!G93</f>
        <v>San Vicente de Paul 2 (Megacentro)</v>
      </c>
      <c r="G42" s="96" t="str">
        <f>'Seguimiento Agosto 2025'!H93</f>
        <v>Inaugurado</v>
      </c>
      <c r="H42" s="96">
        <f>'Seguimiento Agosto 2025'!I93</f>
        <v>0</v>
      </c>
      <c r="I42" s="96" t="str">
        <f>'Seguimiento Agosto 2025'!P93</f>
        <v>2DO</v>
      </c>
      <c r="J42" s="99">
        <f>'Seguimiento Agosto 2025'!Q93</f>
        <v>1</v>
      </c>
      <c r="K42" s="87"/>
      <c r="L42" s="86" t="s">
        <v>541</v>
      </c>
      <c r="M42" s="285" t="s">
        <v>583</v>
      </c>
    </row>
    <row r="43" spans="1:13" ht="47.25" x14ac:dyDescent="0.25">
      <c r="A43" s="112">
        <v>35</v>
      </c>
      <c r="B43" s="22" t="str">
        <f>'Seguimiento Agosto 2025'!C94</f>
        <v>Santo Domingo</v>
      </c>
      <c r="C43" s="22" t="str">
        <f>'Seguimiento Agosto 2025'!D94</f>
        <v>Santo Domingo Este</v>
      </c>
      <c r="D43" s="22" t="str">
        <f>'Seguimiento Agosto 2025'!E94</f>
        <v>Bloque Barrio</v>
      </c>
      <c r="E43" s="19" t="str">
        <f>'Seguimiento Agosto 2025'!F94</f>
        <v>San Luis (trasladada desde Zona Universitaria)</v>
      </c>
      <c r="F43" s="19" t="str">
        <f>'Seguimiento Agosto 2025'!G94</f>
        <v>San Luis</v>
      </c>
      <c r="G43" s="19" t="str">
        <f>'Seguimiento Agosto 2025'!H94</f>
        <v>Sin Iniciar</v>
      </c>
      <c r="H43" s="19" t="str">
        <f>'Seguimiento Agosto 2025'!I94</f>
        <v xml:space="preserve">Con Propuesta de Donación </v>
      </c>
      <c r="I43" s="19" t="str">
        <f>'Seguimiento Agosto 2025'!P94</f>
        <v>2DO</v>
      </c>
      <c r="J43" s="16">
        <f>'Seguimiento Agosto 2025'!Q94</f>
        <v>0</v>
      </c>
      <c r="K43" s="87"/>
      <c r="L43" s="86" t="s">
        <v>541</v>
      </c>
      <c r="M43" s="285" t="s">
        <v>582</v>
      </c>
    </row>
    <row r="44" spans="1:13" ht="47.25" x14ac:dyDescent="0.25">
      <c r="A44" s="88">
        <v>36</v>
      </c>
      <c r="B44" s="29" t="str">
        <f>'Seguimiento Agosto 2025'!C95</f>
        <v>Santo Domingo</v>
      </c>
      <c r="C44" s="29" t="str">
        <f>'Seguimiento Agosto 2025'!D95</f>
        <v>Santo Domingo Este</v>
      </c>
      <c r="D44" s="29" t="str">
        <f>'Seguimiento Agosto 2025'!E95</f>
        <v>Bloque Barrio</v>
      </c>
      <c r="E44" s="29" t="str">
        <f>'Seguimiento Agosto 2025'!F95</f>
        <v>Villa Jerusalem (Trasladada desde Herrera- El Café)</v>
      </c>
      <c r="F44" s="29" t="str">
        <f>'Seguimiento Agosto 2025'!G95</f>
        <v xml:space="preserve">Villa Jerusalem </v>
      </c>
      <c r="G44" s="29" t="str">
        <f>'Seguimiento Agosto 2025'!H95</f>
        <v>Sin Iniciar</v>
      </c>
      <c r="H44" s="29" t="str">
        <f>'Seguimiento Agosto 2025'!I95</f>
        <v xml:space="preserve">Con Propuesta </v>
      </c>
      <c r="I44" s="29" t="str">
        <f>'Seguimiento Agosto 2025'!P95</f>
        <v>2DO</v>
      </c>
      <c r="J44" s="30">
        <f>'Seguimiento Agosto 2025'!Q95</f>
        <v>0</v>
      </c>
      <c r="K44" s="87"/>
      <c r="L44" s="86" t="s">
        <v>541</v>
      </c>
      <c r="M44" s="285" t="s">
        <v>582</v>
      </c>
    </row>
    <row r="45" spans="1:13" ht="47.25" x14ac:dyDescent="0.25">
      <c r="A45" s="71">
        <v>37</v>
      </c>
      <c r="B45" s="22" t="str">
        <f>'Seguimiento Agosto 2025'!C96</f>
        <v>Santo Domingo</v>
      </c>
      <c r="C45" s="22" t="str">
        <f>'Seguimiento Agosto 2025'!D96</f>
        <v>Santo Domingo Este</v>
      </c>
      <c r="D45" s="22" t="str">
        <f>'Seguimiento Agosto 2025'!E96</f>
        <v>Bloque Barrio</v>
      </c>
      <c r="E45" s="22" t="str">
        <f>'Seguimiento Agosto 2025'!F96</f>
        <v>Zona Franca San Isidro (Trasladada desde Ens. La Fe)</v>
      </c>
      <c r="F45" s="22" t="str">
        <f>'Seguimiento Agosto 2025'!G96</f>
        <v xml:space="preserve">Zona Franca San Isidro </v>
      </c>
      <c r="G45" s="22" t="str">
        <f>'Seguimiento Agosto 2025'!H96</f>
        <v>Sin Iniciar</v>
      </c>
      <c r="H45" s="22" t="str">
        <f>'Seguimiento Agosto 2025'!I96</f>
        <v xml:space="preserve">Sin Propuesta </v>
      </c>
      <c r="I45" s="22" t="str">
        <f>'Seguimiento Agosto 2025'!P96</f>
        <v>2DO</v>
      </c>
      <c r="J45" s="16">
        <f>'Seguimiento Agosto 2025'!Q96</f>
        <v>0</v>
      </c>
      <c r="K45" s="87"/>
      <c r="L45" s="88" t="s">
        <v>541</v>
      </c>
      <c r="M45" s="285" t="s">
        <v>582</v>
      </c>
    </row>
    <row r="46" spans="1:13" ht="47.25" x14ac:dyDescent="0.25">
      <c r="A46" s="112">
        <v>38</v>
      </c>
      <c r="B46" s="23" t="str">
        <f>'Seguimiento Agosto 2025'!C97</f>
        <v>Santo Domingo</v>
      </c>
      <c r="C46" s="23" t="str">
        <f>'Seguimiento Agosto 2025'!D97</f>
        <v>Boca Chica</v>
      </c>
      <c r="D46" s="23" t="str">
        <f>'Seguimiento Agosto 2025'!E97</f>
        <v>Bloque Barrio</v>
      </c>
      <c r="E46" s="23" t="str">
        <f>'Seguimiento Agosto 2025'!F97</f>
        <v>Zona Franca DW World Caudedo (Trasladada desde Ens. Quisqueya)</v>
      </c>
      <c r="F46" s="23" t="str">
        <f>'Seguimiento Agosto 2025'!G97</f>
        <v>Zona Franca DW World Caudedo</v>
      </c>
      <c r="G46" s="23" t="str">
        <f>'Seguimiento Agosto 2025'!H97</f>
        <v>Sin Iniciar</v>
      </c>
      <c r="H46" s="23" t="str">
        <f>'Seguimiento Agosto 2025'!I97</f>
        <v xml:space="preserve">Sin Propuesta </v>
      </c>
      <c r="I46" s="23" t="str">
        <f>'Seguimiento Agosto 2025'!P97</f>
        <v>2DO</v>
      </c>
      <c r="J46" s="25">
        <f>'Seguimiento Agosto 2025'!Q97</f>
        <v>0</v>
      </c>
      <c r="K46" s="89"/>
      <c r="L46" s="90" t="s">
        <v>539</v>
      </c>
      <c r="M46" s="284"/>
    </row>
    <row r="47" spans="1:13" ht="47.25" x14ac:dyDescent="0.25">
      <c r="A47" s="88">
        <v>39</v>
      </c>
      <c r="B47" s="106" t="str">
        <f>'Seguimiento Agosto 2025'!C98</f>
        <v>Santo Domingo</v>
      </c>
      <c r="C47" s="106" t="str">
        <f>'Seguimiento Agosto 2025'!D98</f>
        <v>Santo Domingo Este</v>
      </c>
      <c r="D47" s="106" t="str">
        <f>'Seguimiento Agosto 2025'!E98</f>
        <v>Bloque Barrio</v>
      </c>
      <c r="E47" s="106" t="str">
        <f>'Seguimiento Agosto 2025'!F98</f>
        <v>Los Frailes 1 o 2 (Trasladada desde Ensanche Luperón)</v>
      </c>
      <c r="F47" s="276" t="str">
        <f>'Seguimiento Agosto 2025'!G98</f>
        <v xml:space="preserve">Los Frailes 1 o 2 </v>
      </c>
      <c r="G47" s="110" t="str">
        <f>'Seguimiento Agosto 2025'!H98</f>
        <v>Sin Iniciar</v>
      </c>
      <c r="H47" s="106" t="str">
        <f>'Seguimiento Agosto 2025'!I98</f>
        <v xml:space="preserve">Con Propuesta </v>
      </c>
      <c r="I47" s="106" t="str">
        <f>'Seguimiento Agosto 2025'!P98</f>
        <v>2DO</v>
      </c>
      <c r="J47" s="107">
        <f>'Seguimiento Agosto 2025'!Q98</f>
        <v>0</v>
      </c>
      <c r="K47" s="86"/>
      <c r="L47" s="88" t="s">
        <v>541</v>
      </c>
      <c r="M47" s="285" t="s">
        <v>582</v>
      </c>
    </row>
    <row r="48" spans="1:13" ht="47.25" x14ac:dyDescent="0.25">
      <c r="A48" s="71">
        <v>40</v>
      </c>
      <c r="B48" s="20" t="str">
        <f>'Seguimiento Agosto 2025'!C99</f>
        <v>Santo Domingo</v>
      </c>
      <c r="C48" s="20" t="str">
        <f>'Seguimiento Agosto 2025'!D99</f>
        <v>Santo Domingo Este</v>
      </c>
      <c r="D48" s="20" t="str">
        <f>'Seguimiento Agosto 2025'!E99</f>
        <v>Bloque Barrio</v>
      </c>
      <c r="E48" s="20" t="str">
        <f>'Seguimiento Agosto 2025'!F99</f>
        <v>Aguas Locas -Nuevo Jerusalem (Trasladada desde Capotillo 1)</v>
      </c>
      <c r="F48" s="20" t="str">
        <f>'Seguimiento Agosto 2025'!G99</f>
        <v xml:space="preserve">Aguas Locas -Nuevo Jerusalem </v>
      </c>
      <c r="G48" s="93" t="str">
        <f>'Seguimiento Agosto 2025'!H99</f>
        <v>Sin Iniciar</v>
      </c>
      <c r="H48" s="93" t="str">
        <f>'Seguimiento Agosto 2025'!I99</f>
        <v xml:space="preserve">Con Propuesta de Donación </v>
      </c>
      <c r="I48" s="20" t="str">
        <f>'Seguimiento Agosto 2025'!P99</f>
        <v>1ER</v>
      </c>
      <c r="J48" s="80">
        <f>'Seguimiento Agosto 2025'!Q99</f>
        <v>0</v>
      </c>
      <c r="K48" s="87"/>
      <c r="L48" s="88" t="s">
        <v>543</v>
      </c>
      <c r="M48" s="285" t="s">
        <v>582</v>
      </c>
    </row>
    <row r="49" spans="1:13" ht="31.5" x14ac:dyDescent="0.25">
      <c r="A49" s="112">
        <v>41</v>
      </c>
      <c r="B49" s="22" t="str">
        <f>'Seguimiento Agosto 2025'!C100</f>
        <v>Santo Domingo</v>
      </c>
      <c r="C49" s="22" t="str">
        <f>'Seguimiento Agosto 2025'!D100</f>
        <v>San Antonio de Guerra</v>
      </c>
      <c r="D49" s="22" t="str">
        <f>'Seguimiento Agosto 2025'!E100</f>
        <v>Municipio Completo</v>
      </c>
      <c r="E49" s="22" t="str">
        <f>'Seguimiento Agosto 2025'!F100</f>
        <v>Municipio de Guerra</v>
      </c>
      <c r="F49" s="22" t="str">
        <f>'Seguimiento Agosto 2025'!G100</f>
        <v>Centro Zona Urbana</v>
      </c>
      <c r="G49" s="31" t="str">
        <f>'Seguimiento Agosto 2025'!H100</f>
        <v>En Construcción</v>
      </c>
      <c r="H49" s="31">
        <f>'Seguimiento Agosto 2025'!I100</f>
        <v>0</v>
      </c>
      <c r="I49" s="22" t="str">
        <f>'Seguimiento Agosto 2025'!P100</f>
        <v>2DO</v>
      </c>
      <c r="J49" s="16">
        <f>'Seguimiento Agosto 2025'!Q100</f>
        <v>0.04</v>
      </c>
      <c r="K49" s="87"/>
      <c r="L49" s="88" t="s">
        <v>542</v>
      </c>
      <c r="M49" s="284"/>
    </row>
    <row r="50" spans="1:13" ht="47.25" x14ac:dyDescent="0.25">
      <c r="A50" s="88">
        <v>42</v>
      </c>
      <c r="B50" s="29" t="str">
        <f>'Seguimiento Agosto 2025'!C101</f>
        <v>Santo Domingo</v>
      </c>
      <c r="C50" s="29" t="str">
        <f>'Seguimiento Agosto 2025'!D101</f>
        <v>Los Alcarrizos</v>
      </c>
      <c r="D50" s="29" t="str">
        <f>'Seguimiento Agosto 2025'!E101</f>
        <v>Municipio Completo</v>
      </c>
      <c r="E50" s="29" t="str">
        <f>'Seguimiento Agosto 2025'!F101</f>
        <v>La Fe (Trasladada de Los Alcarrizos Zona Franca)</v>
      </c>
      <c r="F50" s="29" t="str">
        <f>'Seguimiento Agosto 2025'!G101</f>
        <v>Calle San Marcos Esq. Anacaona. Proximo A La Capilla San Marcos</v>
      </c>
      <c r="G50" s="114" t="str">
        <f>'Seguimiento Agosto 2025'!H101</f>
        <v>Inaugurado</v>
      </c>
      <c r="H50" s="29">
        <f>'Seguimiento Agosto 2025'!I101</f>
        <v>0</v>
      </c>
      <c r="I50" s="29" t="str">
        <f>'Seguimiento Agosto 2025'!P101</f>
        <v>1ER</v>
      </c>
      <c r="J50" s="30">
        <f>'Seguimiento Agosto 2025'!Q101</f>
        <v>1</v>
      </c>
      <c r="K50" s="87"/>
      <c r="L50" s="71" t="s">
        <v>279</v>
      </c>
      <c r="M50" s="284"/>
    </row>
    <row r="51" spans="1:13" ht="31.5" x14ac:dyDescent="0.25">
      <c r="A51" s="71">
        <v>43</v>
      </c>
      <c r="B51" s="22" t="str">
        <f>'Seguimiento Agosto 2025'!C102</f>
        <v>Santo Domingo</v>
      </c>
      <c r="C51" s="22" t="str">
        <f>'Seguimiento Agosto 2025'!D102</f>
        <v>Los Alcarrizos</v>
      </c>
      <c r="D51" s="22" t="str">
        <f>'Seguimiento Agosto 2025'!E102</f>
        <v>Municipio Completo</v>
      </c>
      <c r="E51" s="22" t="str">
        <f>'Seguimiento Agosto 2025'!F102</f>
        <v>Redención Pantoja</v>
      </c>
      <c r="F51" s="22" t="str">
        <f>'Seguimiento Agosto 2025'!G102</f>
        <v>Carretera La Isabela, Frente Al Cuartel De Los Bomberos</v>
      </c>
      <c r="G51" s="31" t="str">
        <f>'Seguimiento Agosto 2025'!H102</f>
        <v>Inaugurado</v>
      </c>
      <c r="H51" s="22">
        <f>'Seguimiento Agosto 2025'!I102</f>
        <v>0</v>
      </c>
      <c r="I51" s="22" t="str">
        <f>'Seguimiento Agosto 2025'!P102</f>
        <v>1ER</v>
      </c>
      <c r="J51" s="16">
        <f>'Seguimiento Agosto 2025'!Q102</f>
        <v>1</v>
      </c>
      <c r="K51" s="87"/>
      <c r="L51" s="71" t="s">
        <v>279</v>
      </c>
      <c r="M51" s="284"/>
    </row>
    <row r="52" spans="1:13" ht="47.25" x14ac:dyDescent="0.25">
      <c r="A52" s="112">
        <v>44</v>
      </c>
      <c r="B52" s="22" t="str">
        <f>'Seguimiento Agosto 2025'!C103</f>
        <v>Santo Domingo</v>
      </c>
      <c r="C52" s="22" t="str">
        <f>'Seguimiento Agosto 2025'!D103</f>
        <v>Los Alcarrizos</v>
      </c>
      <c r="D52" s="22" t="str">
        <f>'Seguimiento Agosto 2025'!E103</f>
        <v>Municipio Completo</v>
      </c>
      <c r="E52" s="22" t="str">
        <f>'Seguimiento Agosto 2025'!F103</f>
        <v>Pantoja</v>
      </c>
      <c r="F52" s="22" t="str">
        <f>'Seguimiento Agosto 2025'!G103</f>
        <v>Distrito Municipal Pantoja: Barrios Villa Del Palmar-José Contreras</v>
      </c>
      <c r="G52" s="31" t="str">
        <f>'Seguimiento Agosto 2025'!H103</f>
        <v>Detenido pago cubicación</v>
      </c>
      <c r="H52" s="22">
        <f>'Seguimiento Agosto 2025'!I103</f>
        <v>0</v>
      </c>
      <c r="I52" s="22" t="str">
        <f>'Seguimiento Agosto 2025'!P103</f>
        <v>2DO</v>
      </c>
      <c r="J52" s="16">
        <f>'Seguimiento Agosto 2025'!Q103</f>
        <v>0.75</v>
      </c>
      <c r="K52" s="87"/>
      <c r="L52" s="71" t="s">
        <v>279</v>
      </c>
      <c r="M52" s="284"/>
    </row>
    <row r="53" spans="1:13" ht="31.5" x14ac:dyDescent="0.25">
      <c r="A53" s="88">
        <v>45</v>
      </c>
      <c r="B53" s="96" t="str">
        <f>'Seguimiento Agosto 2025'!C104</f>
        <v>Santo Domingo</v>
      </c>
      <c r="C53" s="96" t="str">
        <f>'Seguimiento Agosto 2025'!D104</f>
        <v>Los Alcarrizos</v>
      </c>
      <c r="D53" s="96" t="str">
        <f>'Seguimiento Agosto 2025'!E104</f>
        <v>Municipio Completo</v>
      </c>
      <c r="E53" s="96" t="str">
        <f>'Seguimiento Agosto 2025'!F104</f>
        <v>La Piña</v>
      </c>
      <c r="F53" s="96" t="str">
        <f>'Seguimiento Agosto 2025'!G104</f>
        <v>Calle 22 Entrando Por El Puente Blanco</v>
      </c>
      <c r="G53" s="111" t="str">
        <f>'Seguimiento Agosto 2025'!H104</f>
        <v>Detenido pago terreno</v>
      </c>
      <c r="H53" s="111">
        <f>'Seguimiento Agosto 2025'!I104</f>
        <v>0</v>
      </c>
      <c r="I53" s="96" t="str">
        <f>'Seguimiento Agosto 2025'!P104</f>
        <v>1ER</v>
      </c>
      <c r="J53" s="99">
        <f>'Seguimiento Agosto 2025'!Q104</f>
        <v>0.14000000000000001</v>
      </c>
      <c r="K53" s="87"/>
      <c r="L53" s="71" t="s">
        <v>279</v>
      </c>
      <c r="M53" s="284"/>
    </row>
    <row r="54" spans="1:13" ht="31.5" x14ac:dyDescent="0.25">
      <c r="A54" s="71">
        <v>46</v>
      </c>
      <c r="B54" s="22" t="str">
        <f>'Seguimiento Agosto 2025'!C105</f>
        <v>Santo Domingo</v>
      </c>
      <c r="C54" s="22" t="str">
        <f>'Seguimiento Agosto 2025'!D105</f>
        <v>Los Alcarrizos</v>
      </c>
      <c r="D54" s="22" t="str">
        <f>'Seguimiento Agosto 2025'!E105</f>
        <v>Municipio Completo</v>
      </c>
      <c r="E54" s="22" t="str">
        <f>'Seguimiento Agosto 2025'!F105</f>
        <v>Los Alcarrizos-La Salida (Landia)</v>
      </c>
      <c r="F54" s="22" t="str">
        <f>'Seguimiento Agosto 2025'!G105</f>
        <v>Calle La Vega Bo. Landia</v>
      </c>
      <c r="G54" s="31" t="str">
        <f>'Seguimiento Agosto 2025'!H105</f>
        <v>Detenido pago terreno</v>
      </c>
      <c r="H54" s="31">
        <f>'Seguimiento Agosto 2025'!I105</f>
        <v>0</v>
      </c>
      <c r="I54" s="22" t="str">
        <f>'Seguimiento Agosto 2025'!P105</f>
        <v>1ER</v>
      </c>
      <c r="J54" s="16">
        <f>'Seguimiento Agosto 2025'!Q105</f>
        <v>0.21</v>
      </c>
      <c r="K54" s="87"/>
      <c r="L54" s="71" t="s">
        <v>279</v>
      </c>
      <c r="M54" s="284"/>
    </row>
    <row r="55" spans="1:13" ht="31.5" x14ac:dyDescent="0.25">
      <c r="A55" s="112">
        <v>47</v>
      </c>
      <c r="B55" s="29" t="str">
        <f>'Seguimiento Agosto 2025'!C106</f>
        <v>Santo Domingo</v>
      </c>
      <c r="C55" s="29" t="str">
        <f>'Seguimiento Agosto 2025'!D106</f>
        <v>Los Alcarrizos</v>
      </c>
      <c r="D55" s="29" t="str">
        <f>'Seguimiento Agosto 2025'!E106</f>
        <v>Municipio Completo</v>
      </c>
      <c r="E55" s="29" t="str">
        <f>'Seguimiento Agosto 2025'!F106</f>
        <v>Alcarrizos 1</v>
      </c>
      <c r="F55" s="29" t="str">
        <f>'Seguimiento Agosto 2025'!G106</f>
        <v>Barrio El Chucho</v>
      </c>
      <c r="G55" s="114" t="str">
        <f>'Seguimiento Agosto 2025'!H106</f>
        <v>Detenido</v>
      </c>
      <c r="H55" s="114">
        <f>'Seguimiento Agosto 2025'!I106</f>
        <v>0</v>
      </c>
      <c r="I55" s="29" t="str">
        <f>'Seguimiento Agosto 2025'!P106</f>
        <v>2DO</v>
      </c>
      <c r="J55" s="30">
        <f>'Seguimiento Agosto 2025'!Q106</f>
        <v>0</v>
      </c>
      <c r="K55" s="87"/>
      <c r="L55" s="71" t="s">
        <v>279</v>
      </c>
      <c r="M55" s="284"/>
    </row>
    <row r="56" spans="1:13" ht="31.5" x14ac:dyDescent="0.25">
      <c r="A56" s="88">
        <v>48</v>
      </c>
      <c r="B56" s="22" t="str">
        <f>'Seguimiento Agosto 2025'!C107</f>
        <v>Santo Domingo</v>
      </c>
      <c r="C56" s="22" t="str">
        <f>'Seguimiento Agosto 2025'!D107</f>
        <v>Los Alcarrizos</v>
      </c>
      <c r="D56" s="22" t="str">
        <f>'Seguimiento Agosto 2025'!E107</f>
        <v>Municipio Completo</v>
      </c>
      <c r="E56" s="22" t="str">
        <f>'Seguimiento Agosto 2025'!F107</f>
        <v>Alcarrizos 2</v>
      </c>
      <c r="F56" s="22" t="str">
        <f>'Seguimiento Agosto 2025'!G107</f>
        <v>Barrio Lebroncito</v>
      </c>
      <c r="G56" s="31" t="str">
        <f>'Seguimiento Agosto 2025'!H107</f>
        <v>Detenido pago cubicación</v>
      </c>
      <c r="H56" s="22">
        <f>'Seguimiento Agosto 2025'!I107</f>
        <v>0</v>
      </c>
      <c r="I56" s="22" t="str">
        <f>'Seguimiento Agosto 2025'!P107</f>
        <v>2DO</v>
      </c>
      <c r="J56" s="16">
        <f>'Seguimiento Agosto 2025'!Q107</f>
        <v>0.84</v>
      </c>
      <c r="K56" s="87"/>
      <c r="L56" s="71" t="s">
        <v>279</v>
      </c>
      <c r="M56" s="284"/>
    </row>
    <row r="57" spans="1:13" ht="31.5" x14ac:dyDescent="0.25">
      <c r="A57" s="71">
        <v>49</v>
      </c>
      <c r="B57" s="22" t="str">
        <f>'Seguimiento Agosto 2025'!C108</f>
        <v>Santo Domingo</v>
      </c>
      <c r="C57" s="22" t="str">
        <f>'Seguimiento Agosto 2025'!D108</f>
        <v>Los Alcarrizos</v>
      </c>
      <c r="D57" s="22" t="str">
        <f>'Seguimiento Agosto 2025'!E108</f>
        <v>Municipio Completo</v>
      </c>
      <c r="E57" s="22" t="str">
        <f>'Seguimiento Agosto 2025'!F108</f>
        <v>Alcarrizos 4</v>
      </c>
      <c r="F57" s="22" t="str">
        <f>'Seguimiento Agosto 2025'!G108</f>
        <v>Barrio La Unión</v>
      </c>
      <c r="G57" s="31" t="str">
        <f>'Seguimiento Agosto 2025'!H108</f>
        <v>Inaugurado</v>
      </c>
      <c r="H57" s="22">
        <f>'Seguimiento Agosto 2025'!I108</f>
        <v>0</v>
      </c>
      <c r="I57" s="22" t="str">
        <f>'Seguimiento Agosto 2025'!P108</f>
        <v>2DO</v>
      </c>
      <c r="J57" s="16">
        <f>'Seguimiento Agosto 2025'!Q108</f>
        <v>1</v>
      </c>
      <c r="K57" s="87"/>
      <c r="L57" s="71" t="s">
        <v>279</v>
      </c>
      <c r="M57" s="284"/>
    </row>
    <row r="58" spans="1:13" ht="47.25" x14ac:dyDescent="0.25">
      <c r="A58" s="112">
        <v>50</v>
      </c>
      <c r="B58" s="22" t="str">
        <f>'Seguimiento Agosto 2025'!C109</f>
        <v>Santo Domingo</v>
      </c>
      <c r="C58" s="22" t="str">
        <f>'Seguimiento Agosto 2025'!D109</f>
        <v>Pedro Brand</v>
      </c>
      <c r="D58" s="22" t="str">
        <f>'Seguimiento Agosto 2025'!E109</f>
        <v>Municipio Completo</v>
      </c>
      <c r="E58" s="22" t="str">
        <f>'Seguimiento Agosto 2025'!F109</f>
        <v>Pedro Brand (Trasladada desde Alcarrizos 3 - Bo. Hato Nuevo)</v>
      </c>
      <c r="F58" s="22" t="str">
        <f>'Seguimiento Agosto 2025'!G109</f>
        <v>Pedro Brand</v>
      </c>
      <c r="G58" s="31" t="str">
        <f>'Seguimiento Agosto 2025'!H109</f>
        <v>Sin Iniciar</v>
      </c>
      <c r="H58" s="31" t="str">
        <f>'Seguimiento Agosto 2025'!I109</f>
        <v xml:space="preserve">Sin Propuesta </v>
      </c>
      <c r="I58" s="22" t="str">
        <f>'Seguimiento Agosto 2025'!P109</f>
        <v>2DO</v>
      </c>
      <c r="J58" s="16">
        <f>'Seguimiento Agosto 2025'!Q109</f>
        <v>0</v>
      </c>
      <c r="K58" s="87"/>
      <c r="L58" s="22" t="s">
        <v>602</v>
      </c>
      <c r="M58" s="284"/>
    </row>
    <row r="59" spans="1:13" ht="78.75" x14ac:dyDescent="0.25">
      <c r="A59" s="88">
        <v>51</v>
      </c>
      <c r="B59" s="22" t="str">
        <f>'Seguimiento Agosto 2025'!C110</f>
        <v>Santo Domingo</v>
      </c>
      <c r="C59" s="22" t="str">
        <f>'Seguimiento Agosto 2025'!D110</f>
        <v xml:space="preserve">Santo Domingo Norte </v>
      </c>
      <c r="D59" s="22" t="str">
        <f>'Seguimiento Agosto 2025'!E110</f>
        <v>Bloque Barrio</v>
      </c>
      <c r="E59" s="22" t="str">
        <f>'Seguimiento Agosto 2025'!F110</f>
        <v>Sabana Perdida I</v>
      </c>
      <c r="F59" s="22" t="str">
        <f>'Seguimiento Agosto 2025'!G110</f>
        <v>Prolongación Charles De Gaulle, Entre El Cruce De Sabana Perdida Y El Hospital Traumatologico Ney Arias Lora</v>
      </c>
      <c r="G59" s="31" t="str">
        <f>'Seguimiento Agosto 2025'!H110</f>
        <v>Inaugurado</v>
      </c>
      <c r="H59" s="31">
        <f>'Seguimiento Agosto 2025'!I110</f>
        <v>0</v>
      </c>
      <c r="I59" s="22" t="str">
        <f>'Seguimiento Agosto 2025'!P110</f>
        <v>1ER</v>
      </c>
      <c r="J59" s="16">
        <f>'Seguimiento Agosto 2025'!Q110</f>
        <v>1</v>
      </c>
      <c r="K59" s="87"/>
      <c r="L59" s="88" t="s">
        <v>543</v>
      </c>
      <c r="M59" s="284"/>
    </row>
    <row r="60" spans="1:13" ht="31.5" x14ac:dyDescent="0.25">
      <c r="A60" s="71">
        <v>52</v>
      </c>
      <c r="B60" s="22" t="str">
        <f>'Seguimiento Agosto 2025'!C111</f>
        <v>Santo Domingo</v>
      </c>
      <c r="C60" s="22" t="str">
        <f>'Seguimiento Agosto 2025'!D111</f>
        <v xml:space="preserve">Santo Domingo Norte </v>
      </c>
      <c r="D60" s="22" t="str">
        <f>'Seguimiento Agosto 2025'!E111</f>
        <v>Bloque Barrio</v>
      </c>
      <c r="E60" s="22" t="str">
        <f>'Seguimiento Agosto 2025'!F111</f>
        <v>Sabana Perdida II (El Cachon)</v>
      </c>
      <c r="F60" s="22" t="str">
        <f>'Seguimiento Agosto 2025'!G111</f>
        <v>Sabana Perdida</v>
      </c>
      <c r="G60" s="31" t="str">
        <f>'Seguimiento Agosto 2025'!H111</f>
        <v>Inaugurado</v>
      </c>
      <c r="H60" s="31">
        <f>'Seguimiento Agosto 2025'!I111</f>
        <v>0</v>
      </c>
      <c r="I60" s="22" t="str">
        <f>'Seguimiento Agosto 2025'!P111</f>
        <v>1ER</v>
      </c>
      <c r="J60" s="16">
        <f>'Seguimiento Agosto 2025'!Q111</f>
        <v>1</v>
      </c>
      <c r="K60" s="87"/>
      <c r="L60" s="88" t="s">
        <v>543</v>
      </c>
      <c r="M60" s="284"/>
    </row>
    <row r="61" spans="1:13" ht="31.5" x14ac:dyDescent="0.25">
      <c r="A61" s="112">
        <v>53</v>
      </c>
      <c r="B61" s="22" t="str">
        <f>'Seguimiento Agosto 2025'!C112</f>
        <v>Santo Domingo</v>
      </c>
      <c r="C61" s="22" t="str">
        <f>'Seguimiento Agosto 2025'!D112</f>
        <v xml:space="preserve">Santo Domingo Norte </v>
      </c>
      <c r="D61" s="22" t="str">
        <f>'Seguimiento Agosto 2025'!E112</f>
        <v>Bloque Barrio</v>
      </c>
      <c r="E61" s="22" t="str">
        <f>'Seguimiento Agosto 2025'!F112</f>
        <v>Sabana Perdida I</v>
      </c>
      <c r="F61" s="22" t="str">
        <f>'Seguimiento Agosto 2025'!G112</f>
        <v>Barrio Colinas de Marañon</v>
      </c>
      <c r="G61" s="31" t="str">
        <f>'Seguimiento Agosto 2025'!H112</f>
        <v>Detenido pago cubicación</v>
      </c>
      <c r="H61" s="31">
        <f>'Seguimiento Agosto 2025'!I112</f>
        <v>0</v>
      </c>
      <c r="I61" s="22" t="str">
        <f>'Seguimiento Agosto 2025'!P112</f>
        <v>2DO</v>
      </c>
      <c r="J61" s="16">
        <f>'Seguimiento Agosto 2025'!Q112</f>
        <v>0.52</v>
      </c>
      <c r="K61" s="87"/>
      <c r="L61" s="88" t="s">
        <v>543</v>
      </c>
      <c r="M61" s="284"/>
    </row>
    <row r="62" spans="1:13" ht="15.75" x14ac:dyDescent="0.25">
      <c r="A62" s="88">
        <v>54</v>
      </c>
      <c r="B62" s="22" t="str">
        <f>'Seguimiento Agosto 2025'!C113</f>
        <v>Santo Domingo</v>
      </c>
      <c r="C62" s="22" t="str">
        <f>'Seguimiento Agosto 2025'!D113</f>
        <v xml:space="preserve">Santo Domingo Norte </v>
      </c>
      <c r="D62" s="22" t="str">
        <f>'Seguimiento Agosto 2025'!E113</f>
        <v>Bloque Barrio</v>
      </c>
      <c r="E62" s="22" t="str">
        <f>'Seguimiento Agosto 2025'!F113</f>
        <v>Sabana Perdida II</v>
      </c>
      <c r="F62" s="22" t="str">
        <f>'Seguimiento Agosto 2025'!G113</f>
        <v>Barrio Nuevo</v>
      </c>
      <c r="G62" s="31" t="str">
        <f>'Seguimiento Agosto 2025'!H113</f>
        <v>Detenido por planos</v>
      </c>
      <c r="H62" s="31">
        <f>'Seguimiento Agosto 2025'!I113</f>
        <v>0</v>
      </c>
      <c r="I62" s="22" t="str">
        <f>'Seguimiento Agosto 2025'!P113</f>
        <v>2DO</v>
      </c>
      <c r="J62" s="16">
        <f>'Seguimiento Agosto 2025'!Q113</f>
        <v>0.04</v>
      </c>
      <c r="K62" s="87"/>
      <c r="L62" s="88" t="s">
        <v>543</v>
      </c>
      <c r="M62" s="284"/>
    </row>
    <row r="63" spans="1:13" ht="47.25" x14ac:dyDescent="0.25">
      <c r="A63" s="71">
        <v>55</v>
      </c>
      <c r="B63" s="96" t="str">
        <f>'Seguimiento Agosto 2025'!C114</f>
        <v>Santo Domingo</v>
      </c>
      <c r="C63" s="96" t="str">
        <f>'Seguimiento Agosto 2025'!D114</f>
        <v xml:space="preserve">Santo Domingo Norte </v>
      </c>
      <c r="D63" s="96" t="str">
        <f>'Seguimiento Agosto 2025'!E114</f>
        <v>Bloque Barrio</v>
      </c>
      <c r="E63" s="96" t="str">
        <f>'Seguimiento Agosto 2025'!F114</f>
        <v>La Victoria, SDN  (Trasladada desde Sabana Perdida III)</v>
      </c>
      <c r="F63" s="96" t="str">
        <f>'Seguimiento Agosto 2025'!G114</f>
        <v xml:space="preserve">La Victoria, SDN  </v>
      </c>
      <c r="G63" s="111" t="str">
        <f>'Seguimiento Agosto 2025'!H114</f>
        <v>Sin Iniciar</v>
      </c>
      <c r="H63" s="111" t="str">
        <f>'Seguimiento Agosto 2025'!I114</f>
        <v xml:space="preserve">Sin Propuesta </v>
      </c>
      <c r="I63" s="96" t="str">
        <f>'Seguimiento Agosto 2025'!P114</f>
        <v>2DO</v>
      </c>
      <c r="J63" s="99">
        <f>'Seguimiento Agosto 2025'!Q114</f>
        <v>0</v>
      </c>
      <c r="K63" s="87"/>
      <c r="L63" s="88" t="s">
        <v>543</v>
      </c>
      <c r="M63" s="284"/>
    </row>
    <row r="64" spans="1:13" ht="31.5" x14ac:dyDescent="0.25">
      <c r="A64" s="112">
        <v>56</v>
      </c>
      <c r="B64" s="23" t="str">
        <f>'Seguimiento Agosto 2025'!C115</f>
        <v>Santo Domingo</v>
      </c>
      <c r="C64" s="23" t="str">
        <f>'Seguimiento Agosto 2025'!D115</f>
        <v xml:space="preserve">Santo Domingo Norte </v>
      </c>
      <c r="D64" s="23" t="str">
        <f>'Seguimiento Agosto 2025'!E115</f>
        <v>Bloque Barrio</v>
      </c>
      <c r="E64" s="23" t="str">
        <f>'Seguimiento Agosto 2025'!F115</f>
        <v>Sabana Perdida IV</v>
      </c>
      <c r="F64" s="23" t="str">
        <f>'Seguimiento Agosto 2025'!G115</f>
        <v>Barrio Majagual</v>
      </c>
      <c r="G64" s="58" t="str">
        <f>'Seguimiento Agosto 2025'!H115</f>
        <v>Detenido pago cubicación</v>
      </c>
      <c r="H64" s="58">
        <f>'Seguimiento Agosto 2025'!I115</f>
        <v>0</v>
      </c>
      <c r="I64" s="23" t="str">
        <f>'Seguimiento Agosto 2025'!P115</f>
        <v>2DO</v>
      </c>
      <c r="J64" s="25">
        <f>'Seguimiento Agosto 2025'!Q115</f>
        <v>0.56999999999999995</v>
      </c>
      <c r="K64" s="89"/>
      <c r="L64" s="90" t="s">
        <v>543</v>
      </c>
      <c r="M64" s="284"/>
    </row>
    <row r="65" spans="1:13" ht="31.5" x14ac:dyDescent="0.25">
      <c r="A65" s="88">
        <v>57</v>
      </c>
      <c r="B65" s="29" t="str">
        <f>'Seguimiento Agosto 2025'!C116</f>
        <v>Santo Domingo</v>
      </c>
      <c r="C65" s="29" t="str">
        <f>'Seguimiento Agosto 2025'!D116</f>
        <v>Santo Domingo Norte</v>
      </c>
      <c r="D65" s="29" t="str">
        <f>'Seguimiento Agosto 2025'!E116</f>
        <v>Bloque Barrio</v>
      </c>
      <c r="E65" s="29" t="str">
        <f>'Seguimiento Agosto 2025'!F116</f>
        <v>Palmar Encantado</v>
      </c>
      <c r="F65" s="29" t="str">
        <f>'Seguimiento Agosto 2025'!G116</f>
        <v>C/Carlos G. Ruiz, Bo. Luis Manuel Caraballo</v>
      </c>
      <c r="G65" s="29" t="str">
        <f>'Seguimiento Agosto 2025'!H116</f>
        <v>Detenido pago cubicación</v>
      </c>
      <c r="H65" s="29">
        <f>'Seguimiento Agosto 2025'!I116</f>
        <v>0</v>
      </c>
      <c r="I65" s="29" t="str">
        <f>'Seguimiento Agosto 2025'!P116</f>
        <v>2DO</v>
      </c>
      <c r="J65" s="30">
        <f>'Seguimiento Agosto 2025'!Q116</f>
        <v>0.05</v>
      </c>
      <c r="K65" s="91"/>
      <c r="L65" s="90" t="s">
        <v>543</v>
      </c>
      <c r="M65" s="284"/>
    </row>
    <row r="66" spans="1:13" ht="31.5" x14ac:dyDescent="0.25">
      <c r="A66" s="71">
        <v>58</v>
      </c>
      <c r="B66" s="23" t="str">
        <f>'Seguimiento Agosto 2025'!C117</f>
        <v>Santo Domingo</v>
      </c>
      <c r="C66" s="23" t="str">
        <f>'Seguimiento Agosto 2025'!D117</f>
        <v xml:space="preserve">Santo Domingo Norte </v>
      </c>
      <c r="D66" s="23" t="str">
        <f>'Seguimiento Agosto 2025'!E117</f>
        <v>Bloque Barrio</v>
      </c>
      <c r="E66" s="23" t="str">
        <f>'Seguimiento Agosto 2025'!F117</f>
        <v>Guaricano l</v>
      </c>
      <c r="F66" s="23" t="str">
        <f>'Seguimiento Agosto 2025'!G117</f>
        <v>Calle 1ro de Mayo Esq. Fray Anton De Montesinos</v>
      </c>
      <c r="G66" s="23" t="str">
        <f>'Seguimiento Agosto 2025'!H117</f>
        <v>Inaugurado</v>
      </c>
      <c r="H66" s="23">
        <f>'Seguimiento Agosto 2025'!I117</f>
        <v>0</v>
      </c>
      <c r="I66" s="23" t="str">
        <f>'Seguimiento Agosto 2025'!P117</f>
        <v>1ER</v>
      </c>
      <c r="J66" s="25">
        <f>'Seguimiento Agosto 2025'!Q117</f>
        <v>1</v>
      </c>
      <c r="K66" s="87"/>
      <c r="L66" s="90" t="s">
        <v>543</v>
      </c>
      <c r="M66" s="284"/>
    </row>
    <row r="67" spans="1:13" ht="47.25" x14ac:dyDescent="0.25">
      <c r="A67" s="112">
        <v>59</v>
      </c>
      <c r="B67" s="29" t="str">
        <f>'Seguimiento Agosto 2025'!C118</f>
        <v>Santo Domingo</v>
      </c>
      <c r="C67" s="29" t="str">
        <f>'Seguimiento Agosto 2025'!D118</f>
        <v xml:space="preserve">Santo Domingo Norte </v>
      </c>
      <c r="D67" s="29" t="str">
        <f>'Seguimiento Agosto 2025'!E118</f>
        <v>Bloque Barrio</v>
      </c>
      <c r="E67" s="29" t="str">
        <f>'Seguimiento Agosto 2025'!F118</f>
        <v>Guaricano ll (Trasladada A El Torito)</v>
      </c>
      <c r="F67" s="29" t="str">
        <f>'Seguimiento Agosto 2025'!G118</f>
        <v>Av. Hermana Mirabal Frente A La Parada Del Metro Peña Gómez</v>
      </c>
      <c r="G67" s="29" t="str">
        <f>'Seguimiento Agosto 2025'!H118</f>
        <v>Detenido pago cubicación</v>
      </c>
      <c r="H67" s="29">
        <f>'Seguimiento Agosto 2025'!I118</f>
        <v>0</v>
      </c>
      <c r="I67" s="29" t="str">
        <f>'Seguimiento Agosto 2025'!P118</f>
        <v>1ER</v>
      </c>
      <c r="J67" s="30">
        <f>'Seguimiento Agosto 2025'!Q118</f>
        <v>0.03</v>
      </c>
      <c r="K67" s="87"/>
      <c r="L67" s="90" t="s">
        <v>543</v>
      </c>
      <c r="M67" s="284"/>
    </row>
    <row r="68" spans="1:13" ht="15.75" x14ac:dyDescent="0.25">
      <c r="A68" s="88">
        <v>60</v>
      </c>
      <c r="B68" s="22" t="str">
        <f>'Seguimiento Agosto 2025'!C119</f>
        <v>Santo Domingo</v>
      </c>
      <c r="C68" s="22" t="str">
        <f>'Seguimiento Agosto 2025'!D119</f>
        <v xml:space="preserve">Santo Domingo Norte </v>
      </c>
      <c r="D68" s="22" t="str">
        <f>'Seguimiento Agosto 2025'!E119</f>
        <v>Bloque Barrio</v>
      </c>
      <c r="E68" s="22" t="str">
        <f>'Seguimiento Agosto 2025'!F119</f>
        <v>Guaricano 1</v>
      </c>
      <c r="F68" s="22" t="str">
        <f>'Seguimiento Agosto 2025'!G119</f>
        <v>Barrio La Mina</v>
      </c>
      <c r="G68" s="22" t="str">
        <f>'Seguimiento Agosto 2025'!H119</f>
        <v>Detenido</v>
      </c>
      <c r="H68" s="22">
        <f>'Seguimiento Agosto 2025'!I119</f>
        <v>0</v>
      </c>
      <c r="I68" s="22" t="str">
        <f>'Seguimiento Agosto 2025'!P119</f>
        <v>2DO</v>
      </c>
      <c r="J68" s="16">
        <f>'Seguimiento Agosto 2025'!Q119</f>
        <v>0.12</v>
      </c>
      <c r="K68" s="87"/>
      <c r="L68" s="90" t="s">
        <v>543</v>
      </c>
      <c r="M68" s="284"/>
    </row>
    <row r="69" spans="1:13" ht="15.75" x14ac:dyDescent="0.25">
      <c r="A69" s="71">
        <v>61</v>
      </c>
      <c r="B69" s="22" t="str">
        <f>'Seguimiento Agosto 2025'!C120</f>
        <v>Santo Domingo</v>
      </c>
      <c r="C69" s="22" t="str">
        <f>'Seguimiento Agosto 2025'!D120</f>
        <v xml:space="preserve">Santo Domingo Norte </v>
      </c>
      <c r="D69" s="22" t="str">
        <f>'Seguimiento Agosto 2025'!E120</f>
        <v>Bloque Barrio</v>
      </c>
      <c r="E69" s="22" t="str">
        <f>'Seguimiento Agosto 2025'!F120</f>
        <v>Guaricano 2</v>
      </c>
      <c r="F69" s="22" t="str">
        <f>'Seguimiento Agosto 2025'!G120</f>
        <v>Barrio Ponce Adentro</v>
      </c>
      <c r="G69" s="22" t="str">
        <f>'Seguimiento Agosto 2025'!H120</f>
        <v>Detenido</v>
      </c>
      <c r="H69" s="22">
        <f>'Seguimiento Agosto 2025'!I120</f>
        <v>0</v>
      </c>
      <c r="I69" s="22" t="str">
        <f>'Seguimiento Agosto 2025'!P120</f>
        <v>2DO</v>
      </c>
      <c r="J69" s="16">
        <f>'Seguimiento Agosto 2025'!Q120</f>
        <v>0.11</v>
      </c>
      <c r="K69" s="87"/>
      <c r="L69" s="90" t="s">
        <v>543</v>
      </c>
      <c r="M69" s="284"/>
    </row>
    <row r="70" spans="1:13" ht="47.25" x14ac:dyDescent="0.25">
      <c r="A70" s="112">
        <v>62</v>
      </c>
      <c r="B70" s="22" t="str">
        <f>'Seguimiento Agosto 2025'!C121</f>
        <v>Santo Domingo</v>
      </c>
      <c r="C70" s="22" t="str">
        <f>'Seguimiento Agosto 2025'!D121</f>
        <v xml:space="preserve">Santo Domingo Norte </v>
      </c>
      <c r="D70" s="22" t="str">
        <f>'Seguimiento Agosto 2025'!E121</f>
        <v>Bloque Barrio</v>
      </c>
      <c r="E70" s="22" t="str">
        <f>'Seguimiento Agosto 2025'!F121</f>
        <v>Villa Mella 1</v>
      </c>
      <c r="F70" s="22" t="str">
        <f>'Seguimiento Agosto 2025'!G121</f>
        <v>Av. Hermanas Mirabal, Frente a la Parada Gregorio Urbano Gilbert</v>
      </c>
      <c r="G70" s="22" t="str">
        <f>'Seguimiento Agosto 2025'!H121</f>
        <v>Detenido por planos</v>
      </c>
      <c r="H70" s="22">
        <f>'Seguimiento Agosto 2025'!I121</f>
        <v>0</v>
      </c>
      <c r="I70" s="22" t="str">
        <f>'Seguimiento Agosto 2025'!P121</f>
        <v>1ER</v>
      </c>
      <c r="J70" s="16">
        <f>'Seguimiento Agosto 2025'!Q121</f>
        <v>0</v>
      </c>
      <c r="K70" s="87"/>
      <c r="L70" s="90" t="s">
        <v>543</v>
      </c>
      <c r="M70" s="284"/>
    </row>
    <row r="71" spans="1:13" ht="15.75" x14ac:dyDescent="0.25">
      <c r="A71" s="88">
        <v>63</v>
      </c>
      <c r="B71" s="22" t="str">
        <f>'Seguimiento Agosto 2025'!C122</f>
        <v>Santo Domingo</v>
      </c>
      <c r="C71" s="22" t="str">
        <f>'Seguimiento Agosto 2025'!D122</f>
        <v xml:space="preserve">Santo Domingo Norte </v>
      </c>
      <c r="D71" s="22" t="str">
        <f>'Seguimiento Agosto 2025'!E122</f>
        <v>Bloque Barrio</v>
      </c>
      <c r="E71" s="22" t="str">
        <f>'Seguimiento Agosto 2025'!F122</f>
        <v>Villa Mella 2</v>
      </c>
      <c r="F71" s="22" t="str">
        <f>'Seguimiento Agosto 2025'!G122</f>
        <v>Villa Mella</v>
      </c>
      <c r="G71" s="22" t="str">
        <f>'Seguimiento Agosto 2025'!H122</f>
        <v>Detenido</v>
      </c>
      <c r="H71" s="22">
        <f>'Seguimiento Agosto 2025'!I122</f>
        <v>0</v>
      </c>
      <c r="I71" s="22" t="str">
        <f>'Seguimiento Agosto 2025'!P122</f>
        <v>1ER</v>
      </c>
      <c r="J71" s="16">
        <f>'Seguimiento Agosto 2025'!Q122</f>
        <v>0.04</v>
      </c>
      <c r="K71" s="87"/>
      <c r="L71" s="90" t="s">
        <v>543</v>
      </c>
      <c r="M71" s="284"/>
    </row>
    <row r="72" spans="1:13" ht="15.75" x14ac:dyDescent="0.25">
      <c r="A72" s="71">
        <v>64</v>
      </c>
      <c r="B72" s="22" t="str">
        <f>'Seguimiento Agosto 2025'!C123</f>
        <v>Santo Domingo</v>
      </c>
      <c r="C72" s="22" t="str">
        <f>'Seguimiento Agosto 2025'!D123</f>
        <v xml:space="preserve">Santo Domingo Norte </v>
      </c>
      <c r="D72" s="22" t="str">
        <f>'Seguimiento Agosto 2025'!E123</f>
        <v>Bloque Barrio</v>
      </c>
      <c r="E72" s="22" t="str">
        <f>'Seguimiento Agosto 2025'!F123</f>
        <v>Villa Mella 1</v>
      </c>
      <c r="F72" s="275" t="str">
        <f>'Seguimiento Agosto 2025'!G123</f>
        <v>Canaan III</v>
      </c>
      <c r="G72" s="139" t="str">
        <f>'Seguimiento Agosto 2025'!H123</f>
        <v>Inaugurado</v>
      </c>
      <c r="H72" s="139">
        <f>'Seguimiento Agosto 2025'!I123</f>
        <v>0</v>
      </c>
      <c r="I72" s="139" t="str">
        <f>'Seguimiento Agosto 2025'!P123</f>
        <v>2DO</v>
      </c>
      <c r="J72" s="152">
        <f>'Seguimiento Agosto 2025'!Q123</f>
        <v>1</v>
      </c>
      <c r="K72" s="87"/>
      <c r="L72" s="90" t="s">
        <v>543</v>
      </c>
      <c r="M72" s="285" t="s">
        <v>582</v>
      </c>
    </row>
    <row r="73" spans="1:13" ht="15.75" x14ac:dyDescent="0.25">
      <c r="A73" s="112">
        <v>65</v>
      </c>
      <c r="B73" s="22" t="str">
        <f>'Seguimiento Agosto 2025'!C124</f>
        <v>Santo Domingo</v>
      </c>
      <c r="C73" s="22" t="str">
        <f>'Seguimiento Agosto 2025'!D124</f>
        <v xml:space="preserve">Santo Domingo Norte </v>
      </c>
      <c r="D73" s="22" t="str">
        <f>'Seguimiento Agosto 2025'!E124</f>
        <v>Bloque Barrio</v>
      </c>
      <c r="E73" s="22" t="str">
        <f>'Seguimiento Agosto 2025'!F124</f>
        <v>Villa Mella 2</v>
      </c>
      <c r="F73" s="22" t="str">
        <f>'Seguimiento Agosto 2025'!G124</f>
        <v>San Felipe</v>
      </c>
      <c r="G73" s="22" t="str">
        <f>'Seguimiento Agosto 2025'!H124</f>
        <v>Detenido</v>
      </c>
      <c r="H73" s="22">
        <f>'Seguimiento Agosto 2025'!I124</f>
        <v>0</v>
      </c>
      <c r="I73" s="22" t="str">
        <f>'Seguimiento Agosto 2025'!P124</f>
        <v>2DO</v>
      </c>
      <c r="J73" s="16">
        <f>'Seguimiento Agosto 2025'!Q124</f>
        <v>0.66</v>
      </c>
      <c r="K73" s="87"/>
      <c r="L73" s="90" t="s">
        <v>543</v>
      </c>
      <c r="M73" s="284"/>
    </row>
    <row r="74" spans="1:13" ht="15.75" x14ac:dyDescent="0.25">
      <c r="A74" s="88">
        <v>66</v>
      </c>
      <c r="B74" s="22" t="str">
        <f>'Seguimiento Agosto 2025'!C125</f>
        <v>Santo Domingo</v>
      </c>
      <c r="C74" s="22" t="str">
        <f>'Seguimiento Agosto 2025'!D125</f>
        <v xml:space="preserve">Santo Domingo Norte </v>
      </c>
      <c r="D74" s="22" t="str">
        <f>'Seguimiento Agosto 2025'!E125</f>
        <v>Bloque Barrio</v>
      </c>
      <c r="E74" s="22" t="str">
        <f>'Seguimiento Agosto 2025'!F125</f>
        <v>* Villa Mella 3</v>
      </c>
      <c r="F74" s="275" t="str">
        <f>'Seguimiento Agosto 2025'!G125</f>
        <v>Buena Vista</v>
      </c>
      <c r="G74" s="22" t="str">
        <f>'Seguimiento Agosto 2025'!H125</f>
        <v>Detenido</v>
      </c>
      <c r="H74" s="22">
        <f>'Seguimiento Agosto 2025'!I125</f>
        <v>0</v>
      </c>
      <c r="I74" s="22" t="str">
        <f>'Seguimiento Agosto 2025'!P125</f>
        <v>2DO</v>
      </c>
      <c r="J74" s="16">
        <f>'Seguimiento Agosto 2025'!Q125</f>
        <v>0</v>
      </c>
      <c r="K74" s="87"/>
      <c r="L74" s="90" t="s">
        <v>543</v>
      </c>
      <c r="M74" s="285" t="s">
        <v>583</v>
      </c>
    </row>
    <row r="75" spans="1:13" ht="15.75" x14ac:dyDescent="0.25">
      <c r="A75" s="71">
        <v>67</v>
      </c>
      <c r="B75" s="22" t="str">
        <f>'Seguimiento Agosto 2025'!C126</f>
        <v>Santo Domingo</v>
      </c>
      <c r="C75" s="22" t="str">
        <f>'Seguimiento Agosto 2025'!D126</f>
        <v xml:space="preserve">Santo Domingo Norte </v>
      </c>
      <c r="D75" s="22" t="str">
        <f>'Seguimiento Agosto 2025'!E126</f>
        <v>Bloque Barrio</v>
      </c>
      <c r="E75" s="22" t="str">
        <f>'Seguimiento Agosto 2025'!F126</f>
        <v>Villa Mella 4</v>
      </c>
      <c r="F75" s="275" t="str">
        <f>'Seguimiento Agosto 2025'!G126</f>
        <v>Mata Los Indios</v>
      </c>
      <c r="G75" s="22" t="str">
        <f>'Seguimiento Agosto 2025'!H126</f>
        <v>Detenido</v>
      </c>
      <c r="H75" s="22">
        <f>'Seguimiento Agosto 2025'!I126</f>
        <v>0</v>
      </c>
      <c r="I75" s="22" t="str">
        <f>'Seguimiento Agosto 2025'!P126</f>
        <v>2DO</v>
      </c>
      <c r="J75" s="16">
        <f>'Seguimiento Agosto 2025'!Q126</f>
        <v>0.05</v>
      </c>
      <c r="K75" s="87"/>
      <c r="L75" s="90" t="s">
        <v>543</v>
      </c>
      <c r="M75" s="285" t="s">
        <v>582</v>
      </c>
    </row>
    <row r="76" spans="1:13" ht="47.25" x14ac:dyDescent="0.25">
      <c r="A76" s="112">
        <v>68</v>
      </c>
      <c r="B76" s="22" t="str">
        <f>'Seguimiento Agosto 2025'!C127</f>
        <v>Santo Domingo</v>
      </c>
      <c r="C76" s="22" t="str">
        <f>'Seguimiento Agosto 2025'!D127</f>
        <v xml:space="preserve">Santo Domingo Norte </v>
      </c>
      <c r="D76" s="22" t="str">
        <f>'Seguimiento Agosto 2025'!E127</f>
        <v>Bloque Barrio</v>
      </c>
      <c r="E76" s="22" t="str">
        <f>'Seguimiento Agosto 2025'!F127</f>
        <v>La Nueva Barquita (Trasladada Desde La Caleta)</v>
      </c>
      <c r="F76" s="22" t="str">
        <f>'Seguimiento Agosto 2025'!G127</f>
        <v>La Nueva Barquita</v>
      </c>
      <c r="G76" s="31" t="str">
        <f>'Seguimiento Agosto 2025'!H127</f>
        <v>Inaugurado</v>
      </c>
      <c r="H76" s="31">
        <f>'Seguimiento Agosto 2025'!I127</f>
        <v>0</v>
      </c>
      <c r="I76" s="22" t="str">
        <f>'Seguimiento Agosto 2025'!P127</f>
        <v>1ER</v>
      </c>
      <c r="J76" s="16">
        <f>'Seguimiento Agosto 2025'!Q127</f>
        <v>1</v>
      </c>
      <c r="K76" s="87"/>
      <c r="L76" s="90" t="s">
        <v>543</v>
      </c>
      <c r="M76" s="284"/>
    </row>
    <row r="77" spans="1:13" ht="31.5" x14ac:dyDescent="0.25">
      <c r="A77" s="88">
        <v>69</v>
      </c>
      <c r="B77" s="22" t="str">
        <f>'Seguimiento Agosto 2025'!C128</f>
        <v>Santo Domingo</v>
      </c>
      <c r="C77" s="22" t="str">
        <f>'Seguimiento Agosto 2025'!D128</f>
        <v>Santo Domingo Oeste</v>
      </c>
      <c r="D77" s="22" t="str">
        <f>'Seguimiento Agosto 2025'!E128</f>
        <v>Bloque Barrio</v>
      </c>
      <c r="E77" s="22" t="str">
        <f>'Seguimiento Agosto 2025'!F128</f>
        <v>San Miguel (Antigua Alameda)</v>
      </c>
      <c r="F77" s="22" t="str">
        <f>'Seguimiento Agosto 2025'!G128</f>
        <v>San Miguel (Antigua Alameda)</v>
      </c>
      <c r="G77" s="31" t="str">
        <f>'Seguimiento Agosto 2025'!H128</f>
        <v>Detenido pago cubicación</v>
      </c>
      <c r="H77" s="22">
        <f>'Seguimiento Agosto 2025'!I128</f>
        <v>0</v>
      </c>
      <c r="I77" s="22" t="str">
        <f>'Seguimiento Agosto 2025'!P128</f>
        <v>2DO</v>
      </c>
      <c r="J77" s="16">
        <f>'Seguimiento Agosto 2025'!Q128</f>
        <v>0.34</v>
      </c>
      <c r="K77" s="87"/>
      <c r="L77" s="88" t="s">
        <v>544</v>
      </c>
      <c r="M77" s="284"/>
    </row>
    <row r="78" spans="1:13" ht="31.5" x14ac:dyDescent="0.25">
      <c r="A78" s="71">
        <v>70</v>
      </c>
      <c r="B78" s="22" t="str">
        <f>'Seguimiento Agosto 2025'!C129</f>
        <v>Santo Domingo</v>
      </c>
      <c r="C78" s="22" t="str">
        <f>'Seguimiento Agosto 2025'!D129</f>
        <v>Santo Domingo Oeste</v>
      </c>
      <c r="D78" s="22" t="str">
        <f>'Seguimiento Agosto 2025'!E129</f>
        <v>Bloque Barrio</v>
      </c>
      <c r="E78" s="22" t="str">
        <f>'Seguimiento Agosto 2025'!F129</f>
        <v>* Villa Aura - Los Olivos</v>
      </c>
      <c r="F78" s="22" t="str">
        <f>'Seguimiento Agosto 2025'!G129</f>
        <v>Villa Aura - Los Olivos</v>
      </c>
      <c r="G78" s="31" t="str">
        <f>'Seguimiento Agosto 2025'!H129</f>
        <v>Detenido pago cubicación</v>
      </c>
      <c r="H78" s="22">
        <f>'Seguimiento Agosto 2025'!I129</f>
        <v>0</v>
      </c>
      <c r="I78" s="22" t="str">
        <f>'Seguimiento Agosto 2025'!P129</f>
        <v>2DO</v>
      </c>
      <c r="J78" s="16">
        <f>'Seguimiento Agosto 2025'!Q129</f>
        <v>0.13</v>
      </c>
      <c r="K78" s="87"/>
      <c r="L78" s="88" t="s">
        <v>544</v>
      </c>
      <c r="M78" s="284"/>
    </row>
    <row r="79" spans="1:13" ht="38.25" x14ac:dyDescent="0.25">
      <c r="A79" s="112">
        <v>71</v>
      </c>
      <c r="B79" s="83" t="str">
        <f>'Seguimiento Agosto 2025'!C131</f>
        <v>Santo Domingo</v>
      </c>
      <c r="C79" s="23" t="str">
        <f>'Seguimiento Agosto 2025'!D131</f>
        <v>Santo Domingo Oeste</v>
      </c>
      <c r="D79" s="83" t="str">
        <f>'Seguimiento Agosto 2025'!E131</f>
        <v>Bloque Barrio</v>
      </c>
      <c r="E79" s="84" t="str">
        <f>'Seguimiento Agosto 2025'!F131</f>
        <v>El Libertador (Las Malvinas)</v>
      </c>
      <c r="F79" s="84" t="str">
        <f>'Seguimiento Agosto 2025'!G131</f>
        <v>Av.  Isabel Aguiar detrás de la Universidad Federico Henriquez y Carvajal</v>
      </c>
      <c r="G79" s="23" t="str">
        <f>'Seguimiento Agosto 2025'!H131</f>
        <v>Inaugurado</v>
      </c>
      <c r="H79" s="23">
        <f>'Seguimiento Agosto 2025'!I131</f>
        <v>0</v>
      </c>
      <c r="I79" s="23" t="str">
        <f>'Seguimiento Agosto 2025'!P131</f>
        <v>1ER</v>
      </c>
      <c r="J79" s="326">
        <f>'Seguimiento Agosto 2025'!Q131</f>
        <v>1</v>
      </c>
      <c r="K79" s="23"/>
      <c r="L79" s="90" t="s">
        <v>541</v>
      </c>
      <c r="M79" s="286" t="s">
        <v>582</v>
      </c>
    </row>
    <row r="80" spans="1:13" ht="47.25" x14ac:dyDescent="0.25">
      <c r="A80" s="88">
        <v>72</v>
      </c>
      <c r="B80" s="23" t="str">
        <f>'Seguimiento Agosto 2025'!C132</f>
        <v>Santo Domingo</v>
      </c>
      <c r="C80" s="23" t="str">
        <f>'Seguimiento Agosto 2025'!D132</f>
        <v>Santo Domingo Oeste</v>
      </c>
      <c r="D80" s="23" t="str">
        <f>'Seguimiento Agosto 2025'!E132</f>
        <v>Bloque Barrio</v>
      </c>
      <c r="E80" s="23" t="str">
        <f>'Seguimiento Agosto 2025'!F132</f>
        <v>El Café De Herrera</v>
      </c>
      <c r="F80" s="23" t="str">
        <f>'Seguimiento Agosto 2025'!G132</f>
        <v>Calle Central Bo. El Café de Herrera. Detrás Del Santo Domingo Country Club</v>
      </c>
      <c r="G80" s="83" t="str">
        <f>'Seguimiento Agosto 2025'!H132</f>
        <v>Inaugurado</v>
      </c>
      <c r="H80" s="23">
        <f>'Seguimiento Agosto 2025'!I132</f>
        <v>0</v>
      </c>
      <c r="I80" s="83" t="str">
        <f>'Seguimiento Agosto 2025'!P132</f>
        <v>1ER</v>
      </c>
      <c r="J80" s="85">
        <f>'Seguimiento Agosto 2025'!Q132</f>
        <v>1</v>
      </c>
      <c r="K80" s="84"/>
      <c r="L80" s="90" t="s">
        <v>544</v>
      </c>
      <c r="M80" s="286" t="s">
        <v>725</v>
      </c>
    </row>
    <row r="81" spans="1:14" ht="15.75" x14ac:dyDescent="0.25">
      <c r="A81" s="71">
        <v>73</v>
      </c>
      <c r="B81" s="83" t="str">
        <f>'Seguimiento Agosto 2025'!C133</f>
        <v>Santo Domingo</v>
      </c>
      <c r="C81" s="23" t="str">
        <f>'Seguimiento Agosto 2025'!D133</f>
        <v>Santo Domingo Oeste</v>
      </c>
      <c r="D81" s="83" t="str">
        <f>'Seguimiento Agosto 2025'!E133</f>
        <v>Bloque Barrio</v>
      </c>
      <c r="E81" s="84" t="str">
        <f>'Seguimiento Agosto 2025'!F133</f>
        <v>Herrera-Engombe</v>
      </c>
      <c r="F81" s="84" t="str">
        <f>'Seguimiento Agosto 2025'!G133</f>
        <v>Herrera-Engombe</v>
      </c>
      <c r="G81" s="323" t="str">
        <f>'Seguimiento Agosto 2025'!H133</f>
        <v>Detenido pago cubicación</v>
      </c>
      <c r="H81" s="323">
        <f>'Seguimiento Agosto 2025'!I133</f>
        <v>0</v>
      </c>
      <c r="I81" s="323" t="str">
        <f>'Seguimiento Agosto 2025'!P133</f>
        <v>2DO</v>
      </c>
      <c r="J81" s="324">
        <f>'Seguimiento Agosto 2025'!Q133</f>
        <v>0.1</v>
      </c>
      <c r="K81" s="89"/>
      <c r="L81" s="90" t="s">
        <v>544</v>
      </c>
      <c r="M81" s="286" t="s">
        <v>726</v>
      </c>
    </row>
    <row r="82" spans="1:14" ht="31.5" x14ac:dyDescent="0.25">
      <c r="A82" s="112">
        <v>74</v>
      </c>
      <c r="B82" s="23" t="str">
        <f>'Seguimiento Agosto 2025'!C134</f>
        <v>Santo Domingo</v>
      </c>
      <c r="C82" s="23" t="str">
        <f>'Seguimiento Agosto 2025'!D134</f>
        <v>Santo Domingo Oeste</v>
      </c>
      <c r="D82" s="23" t="str">
        <f>'Seguimiento Agosto 2025'!E134</f>
        <v>Bloque Barrio</v>
      </c>
      <c r="E82" s="23" t="str">
        <f>'Seguimiento Agosto 2025'!F134</f>
        <v>Herrera- Duarte- Buenos Aires 1</v>
      </c>
      <c r="F82" s="23" t="str">
        <f>'Seguimiento Agosto 2025'!G134</f>
        <v>Herrera- Duarte- Buenos Aires 1</v>
      </c>
      <c r="G82" s="23" t="str">
        <f>'Seguimiento Agosto 2025'!H134</f>
        <v>Sin Iniciar</v>
      </c>
      <c r="H82" s="23" t="str">
        <f>'Seguimiento Agosto 2025'!I134</f>
        <v xml:space="preserve">Negociado </v>
      </c>
      <c r="I82" s="23" t="str">
        <f>'Seguimiento Agosto 2025'!P134</f>
        <v>2DO</v>
      </c>
      <c r="J82" s="326">
        <f>'Seguimiento Agosto 2025'!Q134</f>
        <v>0</v>
      </c>
      <c r="K82" s="23"/>
      <c r="L82" s="90" t="s">
        <v>544</v>
      </c>
      <c r="M82" s="286" t="s">
        <v>727</v>
      </c>
    </row>
    <row r="83" spans="1:14" ht="15.75" x14ac:dyDescent="0.25">
      <c r="A83" s="88">
        <v>75</v>
      </c>
      <c r="B83" s="83" t="str">
        <f>'Seguimiento Agosto 2025'!C135</f>
        <v>Santo Domingo</v>
      </c>
      <c r="C83" s="23" t="str">
        <f>'Seguimiento Agosto 2025'!D135</f>
        <v>Santo Domingo Oeste</v>
      </c>
      <c r="D83" s="83" t="str">
        <f>'Seguimiento Agosto 2025'!E135</f>
        <v>Bloque Barrio</v>
      </c>
      <c r="E83" s="84" t="str">
        <f>'Seguimiento Agosto 2025'!F135</f>
        <v>Herrera- Duarte- Buenos Aires 2</v>
      </c>
      <c r="F83" s="84" t="str">
        <f>'Seguimiento Agosto 2025'!G135</f>
        <v>Herrera- Duarte- Buenos Aires 2</v>
      </c>
      <c r="G83" s="83" t="str">
        <f>'Seguimiento Agosto 2025'!H135</f>
        <v>Sin Iniciar</v>
      </c>
      <c r="H83" s="23" t="str">
        <f>'Seguimiento Agosto 2025'!I135</f>
        <v xml:space="preserve">Negociado </v>
      </c>
      <c r="I83" s="83" t="str">
        <f>'Seguimiento Agosto 2025'!P135</f>
        <v>2DO</v>
      </c>
      <c r="J83" s="85">
        <f>'Seguimiento Agosto 2025'!Q135</f>
        <v>0</v>
      </c>
      <c r="K83" s="84"/>
      <c r="L83" s="90" t="s">
        <v>544</v>
      </c>
      <c r="M83" s="286" t="s">
        <v>728</v>
      </c>
    </row>
    <row r="84" spans="1:14" ht="15.75" x14ac:dyDescent="0.25">
      <c r="A84" s="71">
        <v>76</v>
      </c>
      <c r="B84" s="23" t="str">
        <f>'Seguimiento Agosto 2025'!C136</f>
        <v>Santo Domingo</v>
      </c>
      <c r="C84" s="23" t="str">
        <f>'Seguimiento Agosto 2025'!D136</f>
        <v>Santo Domingo Oeste</v>
      </c>
      <c r="D84" s="23" t="str">
        <f>'Seguimiento Agosto 2025'!E136</f>
        <v>Bloque Barrio</v>
      </c>
      <c r="E84" s="23" t="str">
        <f>'Seguimiento Agosto 2025'!F136</f>
        <v>Herrera- El Abanico</v>
      </c>
      <c r="F84" s="23" t="str">
        <f>'Seguimiento Agosto 2025'!G136</f>
        <v>Herrera- El Abanico</v>
      </c>
      <c r="G84" s="23" t="str">
        <f>'Seguimiento Agosto 2025'!H136</f>
        <v>Detenido</v>
      </c>
      <c r="H84" s="23">
        <f>'Seguimiento Agosto 2025'!I136</f>
        <v>0</v>
      </c>
      <c r="I84" s="23" t="str">
        <f>'Seguimiento Agosto 2025'!P136</f>
        <v>2DO</v>
      </c>
      <c r="J84" s="326">
        <f>'Seguimiento Agosto 2025'!Q136</f>
        <v>0.05</v>
      </c>
      <c r="K84" s="23"/>
      <c r="L84" s="90" t="s">
        <v>544</v>
      </c>
      <c r="M84" s="286" t="s">
        <v>729</v>
      </c>
    </row>
    <row r="85" spans="1:14" ht="15.75" x14ac:dyDescent="0.25">
      <c r="A85" s="112">
        <v>77</v>
      </c>
      <c r="B85" s="83" t="str">
        <f>'Seguimiento Agosto 2025'!C137</f>
        <v>Santo Domingo</v>
      </c>
      <c r="C85" s="23" t="str">
        <f>'Seguimiento Agosto 2025'!D137</f>
        <v>Santo Domingo Oeste</v>
      </c>
      <c r="D85" s="83" t="str">
        <f>'Seguimiento Agosto 2025'!E137</f>
        <v>Bloque Barrio</v>
      </c>
      <c r="E85" s="84" t="str">
        <f>'Seguimiento Agosto 2025'!F137</f>
        <v>* Las Caobas-El Rosal</v>
      </c>
      <c r="F85" s="84" t="str">
        <f>'Seguimiento Agosto 2025'!G137</f>
        <v>Las Caobas-El Rosal</v>
      </c>
      <c r="G85" s="83" t="str">
        <f>'Seguimiento Agosto 2025'!H137</f>
        <v>Sin Iniciar</v>
      </c>
      <c r="H85" s="23" t="str">
        <f>'Seguimiento Agosto 2025'!I137</f>
        <v xml:space="preserve">Negociado </v>
      </c>
      <c r="I85" s="83" t="str">
        <f>'Seguimiento Agosto 2025'!P137</f>
        <v>2DO</v>
      </c>
      <c r="J85" s="85">
        <f>'Seguimiento Agosto 2025'!Q137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abSelected="1" topLeftCell="A32" workbookViewId="0">
      <selection activeCell="F117" sqref="F117"/>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81" t="s">
        <v>523</v>
      </c>
      <c r="B2" s="381"/>
      <c r="C2" s="381"/>
      <c r="D2" s="381"/>
      <c r="E2" s="381"/>
      <c r="F2" s="381"/>
      <c r="G2" s="381"/>
      <c r="H2" s="381"/>
      <c r="I2" s="381"/>
      <c r="J2" s="381"/>
    </row>
    <row r="3" spans="1:11" ht="21" customHeight="1" x14ac:dyDescent="0.25">
      <c r="A3" s="381" t="s">
        <v>517</v>
      </c>
      <c r="B3" s="381"/>
      <c r="C3" s="381"/>
      <c r="D3" s="381"/>
      <c r="E3" s="381"/>
      <c r="F3" s="381"/>
      <c r="G3" s="381"/>
      <c r="H3" s="381"/>
      <c r="I3" s="381"/>
      <c r="J3" s="381"/>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Agosto 2025'!C46</f>
        <v>Distrito Nacional</v>
      </c>
      <c r="C9" s="137" t="s">
        <v>197</v>
      </c>
      <c r="D9" s="137" t="s">
        <v>198</v>
      </c>
      <c r="E9" s="143" t="s">
        <v>199</v>
      </c>
      <c r="F9" s="143" t="s">
        <v>571</v>
      </c>
      <c r="G9" s="143" t="str">
        <f>'Seguimiento Agosto 2025'!H46</f>
        <v>Inaugurado</v>
      </c>
      <c r="H9" s="213"/>
      <c r="I9" s="81" t="str">
        <f>'Seguimiento Agosto 2025'!P46</f>
        <v>1ER</v>
      </c>
      <c r="J9" s="82">
        <f>'Seguimiento Agosto 2025'!Q46</f>
        <v>1</v>
      </c>
      <c r="K9" s="65" t="s">
        <v>529</v>
      </c>
    </row>
    <row r="10" spans="1:11" ht="15.75" x14ac:dyDescent="0.25">
      <c r="A10" s="104">
        <v>2</v>
      </c>
      <c r="B10" s="137" t="str">
        <f>'Seguimiento Agosto 2025'!C47</f>
        <v>Distrito Nacional</v>
      </c>
      <c r="C10" s="139" t="s">
        <v>197</v>
      </c>
      <c r="D10" s="139" t="s">
        <v>198</v>
      </c>
      <c r="E10" s="140" t="s">
        <v>530</v>
      </c>
      <c r="F10" s="140" t="s">
        <v>570</v>
      </c>
      <c r="G10" s="140" t="str">
        <f>'Seguimiento Agosto 2025'!H47</f>
        <v>Inaugurado</v>
      </c>
      <c r="H10" s="209"/>
      <c r="I10" s="84" t="str">
        <f>'Seguimiento Agosto 2025'!P47</f>
        <v>1ER</v>
      </c>
      <c r="J10" s="85">
        <f>'Seguimiento Agosto 2025'!Q47</f>
        <v>1</v>
      </c>
      <c r="K10" s="71" t="s">
        <v>531</v>
      </c>
    </row>
    <row r="11" spans="1:11" ht="15.75" x14ac:dyDescent="0.25">
      <c r="A11" s="104">
        <v>3</v>
      </c>
      <c r="B11" s="137" t="str">
        <f>'Seguimiento Agosto 2025'!C48</f>
        <v>Distrito Nacional</v>
      </c>
      <c r="C11" s="139" t="s">
        <v>197</v>
      </c>
      <c r="D11" s="139" t="s">
        <v>198</v>
      </c>
      <c r="E11" s="140" t="s">
        <v>569</v>
      </c>
      <c r="F11" s="140" t="s">
        <v>572</v>
      </c>
      <c r="G11" s="140" t="str">
        <f>'Seguimiento Agosto 2025'!H48</f>
        <v>Inaugurado</v>
      </c>
      <c r="H11" s="209"/>
      <c r="I11" s="84" t="str">
        <f>'Seguimiento Agosto 2025'!P48</f>
        <v>1ER</v>
      </c>
      <c r="J11" s="85">
        <f>'Seguimiento Agosto 2025'!Q48</f>
        <v>1</v>
      </c>
      <c r="K11" s="71" t="s">
        <v>531</v>
      </c>
    </row>
    <row r="12" spans="1:11" ht="15.75" x14ac:dyDescent="0.25">
      <c r="A12" s="104">
        <v>4</v>
      </c>
      <c r="B12" s="137" t="str">
        <f>'Seguimiento Agosto 2025'!C49</f>
        <v>Distrito Nacional</v>
      </c>
      <c r="C12" s="139" t="s">
        <v>197</v>
      </c>
      <c r="D12" s="139" t="s">
        <v>198</v>
      </c>
      <c r="E12" s="140" t="s">
        <v>205</v>
      </c>
      <c r="F12" s="140" t="s">
        <v>205</v>
      </c>
      <c r="G12" s="140" t="str">
        <f>'Seguimiento Agosto 2025'!H49</f>
        <v>Sin Iniciar</v>
      </c>
      <c r="H12" s="209" t="str">
        <f>'Seguimiento Agosto 2025'!I49</f>
        <v xml:space="preserve">Sin Propuesta </v>
      </c>
      <c r="I12" s="84" t="str">
        <f>'Seguimiento Agosto 2025'!P49</f>
        <v>2DO</v>
      </c>
      <c r="J12" s="85">
        <f>'Seguimiento Agosto 2025'!Q49</f>
        <v>0</v>
      </c>
      <c r="K12" s="71" t="s">
        <v>531</v>
      </c>
    </row>
    <row r="13" spans="1:11" ht="15.75" x14ac:dyDescent="0.25">
      <c r="A13" s="104">
        <v>5</v>
      </c>
      <c r="B13" s="137" t="str">
        <f>'Seguimiento Agosto 2025'!C50</f>
        <v>Distrito Nacional</v>
      </c>
      <c r="C13" s="139" t="s">
        <v>197</v>
      </c>
      <c r="D13" s="139" t="s">
        <v>198</v>
      </c>
      <c r="E13" s="140" t="s">
        <v>206</v>
      </c>
      <c r="F13" s="140" t="s">
        <v>206</v>
      </c>
      <c r="G13" s="140" t="str">
        <f>'Seguimiento Agosto 2025'!H50</f>
        <v>Sin Iniciar</v>
      </c>
      <c r="H13" s="209" t="str">
        <f>'Seguimiento Agosto 2025'!I50</f>
        <v xml:space="preserve">Sin Propuesta </v>
      </c>
      <c r="I13" s="84" t="str">
        <f>'Seguimiento Agosto 2025'!P50</f>
        <v>1ER</v>
      </c>
      <c r="J13" s="85">
        <f>'Seguimiento Agosto 2025'!Q50</f>
        <v>0</v>
      </c>
      <c r="K13" s="65" t="s">
        <v>529</v>
      </c>
    </row>
    <row r="14" spans="1:11" ht="31.5" x14ac:dyDescent="0.25">
      <c r="A14" s="103">
        <v>6</v>
      </c>
      <c r="B14" s="137" t="str">
        <f>'Seguimiento Agosto 2025'!C99</f>
        <v>Santo Domingo</v>
      </c>
      <c r="C14" s="139" t="s">
        <v>197</v>
      </c>
      <c r="D14" s="139" t="s">
        <v>198</v>
      </c>
      <c r="E14" s="140" t="s">
        <v>207</v>
      </c>
      <c r="F14" s="140" t="s">
        <v>207</v>
      </c>
      <c r="G14" s="140" t="str">
        <f>'Seguimiento Agosto 2025'!H99</f>
        <v>Sin Iniciar</v>
      </c>
      <c r="H14" s="209" t="str">
        <f>'Seguimiento Agosto 2025'!I99</f>
        <v xml:space="preserve">Con Propuesta de Donación </v>
      </c>
      <c r="I14" s="84" t="str">
        <f>'Seguimiento Agosto 2025'!P99</f>
        <v>1ER</v>
      </c>
      <c r="J14" s="85">
        <f>'Seguimiento Agosto 2025'!Q99</f>
        <v>0</v>
      </c>
      <c r="K14" s="65" t="s">
        <v>529</v>
      </c>
    </row>
    <row r="15" spans="1:11" ht="31.5" x14ac:dyDescent="0.25">
      <c r="A15" s="104">
        <v>7</v>
      </c>
      <c r="B15" s="137" t="str">
        <f>'Seguimiento Agosto 2025'!C66</f>
        <v>Santo Domingo</v>
      </c>
      <c r="C15" s="139" t="s">
        <v>197</v>
      </c>
      <c r="D15" s="139" t="s">
        <v>198</v>
      </c>
      <c r="E15" s="140" t="s">
        <v>207</v>
      </c>
      <c r="F15" s="140" t="s">
        <v>207</v>
      </c>
      <c r="G15" s="140" t="str">
        <f>'Seguimiento Agosto 2025'!H66</f>
        <v>Sin Iniciar</v>
      </c>
      <c r="H15" s="209" t="str">
        <f>'Seguimiento Agosto 2025'!I66</f>
        <v xml:space="preserve">Con Propuesta de Donación </v>
      </c>
      <c r="I15" s="84" t="str">
        <f>'Seguimiento Agosto 2025'!P66</f>
        <v>2DO</v>
      </c>
      <c r="J15" s="85">
        <f>'Seguimiento Agosto 2025'!Q66</f>
        <v>0</v>
      </c>
      <c r="K15" s="65" t="s">
        <v>529</v>
      </c>
    </row>
    <row r="16" spans="1:11" ht="31.5" x14ac:dyDescent="0.25">
      <c r="A16" s="104">
        <v>8</v>
      </c>
      <c r="B16" s="137" t="str">
        <f>'Seguimiento Agosto 2025'!C51</f>
        <v>Distrito Nacional</v>
      </c>
      <c r="C16" s="139" t="s">
        <v>197</v>
      </c>
      <c r="D16" s="139" t="s">
        <v>198</v>
      </c>
      <c r="E16" s="140" t="s">
        <v>208</v>
      </c>
      <c r="F16" s="140" t="s">
        <v>208</v>
      </c>
      <c r="G16" s="140" t="str">
        <f>'Seguimiento Agosto 2025'!H51</f>
        <v>Sin Iniciar</v>
      </c>
      <c r="H16" s="209" t="str">
        <f>'Seguimiento Agosto 2025'!I51</f>
        <v xml:space="preserve">Sin Propuesta </v>
      </c>
      <c r="I16" s="84" t="str">
        <f>'Seguimiento Agosto 2025'!P51</f>
        <v>1ER</v>
      </c>
      <c r="J16" s="85">
        <f>'Seguimiento Agosto 2025'!Q51</f>
        <v>0</v>
      </c>
      <c r="K16" s="65" t="s">
        <v>529</v>
      </c>
    </row>
    <row r="17" spans="1:11" ht="15.75" x14ac:dyDescent="0.25">
      <c r="A17" s="104">
        <v>9</v>
      </c>
      <c r="B17" s="137" t="str">
        <f>'Seguimiento Agosto 2025'!C52</f>
        <v>Distrito Nacional</v>
      </c>
      <c r="C17" s="139" t="s">
        <v>197</v>
      </c>
      <c r="D17" s="139" t="s">
        <v>198</v>
      </c>
      <c r="E17" s="140" t="s">
        <v>209</v>
      </c>
      <c r="F17" s="140" t="s">
        <v>209</v>
      </c>
      <c r="G17" s="140" t="str">
        <f>'Seguimiento Agosto 2025'!H52</f>
        <v>Sin Iniciar</v>
      </c>
      <c r="H17" s="209" t="str">
        <f>'Seguimiento Agosto 2025'!I52</f>
        <v xml:space="preserve">Sin Propuesta </v>
      </c>
      <c r="I17" s="84" t="str">
        <f>'Seguimiento Agosto 2025'!P52</f>
        <v>2DO</v>
      </c>
      <c r="J17" s="85">
        <f>'Seguimiento Agosto 2025'!Q52</f>
        <v>0</v>
      </c>
      <c r="K17" s="65" t="s">
        <v>529</v>
      </c>
    </row>
    <row r="18" spans="1:11" ht="15.75" x14ac:dyDescent="0.25">
      <c r="A18" s="104">
        <v>10</v>
      </c>
      <c r="B18" s="137" t="str">
        <f>'Seguimiento Agosto 2025'!C53</f>
        <v>Distrito Nacional</v>
      </c>
      <c r="C18" s="290" t="s">
        <v>197</v>
      </c>
      <c r="D18" s="290" t="s">
        <v>198</v>
      </c>
      <c r="E18" s="291" t="s">
        <v>211</v>
      </c>
      <c r="F18" s="291" t="s">
        <v>212</v>
      </c>
      <c r="G18" s="140" t="str">
        <f>'Seguimiento Agosto 2025'!H53</f>
        <v>Detenido</v>
      </c>
      <c r="H18" s="209"/>
      <c r="I18" s="84" t="str">
        <f>'Seguimiento Agosto 2025'!P53</f>
        <v>1ER</v>
      </c>
      <c r="J18" s="85">
        <f>'Seguimiento Agosto 2025'!Q53</f>
        <v>0.05</v>
      </c>
      <c r="K18" s="71" t="s">
        <v>531</v>
      </c>
    </row>
    <row r="19" spans="1:11" ht="15.75" x14ac:dyDescent="0.25">
      <c r="A19" s="103">
        <v>11</v>
      </c>
      <c r="B19" s="137" t="str">
        <f>'Seguimiento Agosto 2025'!C54</f>
        <v>Distrito Nacional</v>
      </c>
      <c r="C19" s="139" t="s">
        <v>197</v>
      </c>
      <c r="D19" s="139" t="s">
        <v>198</v>
      </c>
      <c r="E19" s="140" t="s">
        <v>213</v>
      </c>
      <c r="F19" s="140" t="s">
        <v>213</v>
      </c>
      <c r="G19" s="140" t="str">
        <f>'Seguimiento Agosto 2025'!H54</f>
        <v>Detenido</v>
      </c>
      <c r="H19" s="209"/>
      <c r="I19" s="84" t="str">
        <f>'Seguimiento Agosto 2025'!P54</f>
        <v>1ER</v>
      </c>
      <c r="J19" s="85">
        <f>'Seguimiento Agosto 2025'!Q54</f>
        <v>0.05</v>
      </c>
      <c r="K19" s="71" t="s">
        <v>531</v>
      </c>
    </row>
    <row r="20" spans="1:11" ht="15.75" x14ac:dyDescent="0.25">
      <c r="A20" s="104">
        <v>12</v>
      </c>
      <c r="B20" s="137" t="str">
        <f>'Seguimiento Agosto 2025'!C55</f>
        <v>Distrito Nacional</v>
      </c>
      <c r="C20" s="139" t="s">
        <v>197</v>
      </c>
      <c r="D20" s="139" t="s">
        <v>198</v>
      </c>
      <c r="E20" s="140" t="s">
        <v>214</v>
      </c>
      <c r="F20" s="140" t="s">
        <v>214</v>
      </c>
      <c r="G20" s="140" t="str">
        <f>'Seguimiento Agosto 2025'!H55</f>
        <v>Sin Iniciar</v>
      </c>
      <c r="H20" s="209" t="str">
        <f>'Seguimiento Agosto 2025'!I55</f>
        <v xml:space="preserve">Con Propuesta </v>
      </c>
      <c r="I20" s="84" t="str">
        <f>'Seguimiento Agosto 2025'!P55</f>
        <v>2DO</v>
      </c>
      <c r="J20" s="85">
        <f>'Seguimiento Agosto 2025'!Q55</f>
        <v>0</v>
      </c>
      <c r="K20" s="71" t="s">
        <v>531</v>
      </c>
    </row>
    <row r="21" spans="1:11" ht="15.75" x14ac:dyDescent="0.25">
      <c r="A21" s="104">
        <v>13</v>
      </c>
      <c r="B21" s="137" t="str">
        <f>'Seguimiento Agosto 2025'!C96</f>
        <v>Santo Domingo</v>
      </c>
      <c r="C21" s="139" t="s">
        <v>197</v>
      </c>
      <c r="D21" s="139" t="s">
        <v>198</v>
      </c>
      <c r="E21" s="140" t="s">
        <v>215</v>
      </c>
      <c r="F21" s="140" t="s">
        <v>216</v>
      </c>
      <c r="G21" s="140" t="str">
        <f>'Seguimiento Agosto 2025'!H96</f>
        <v>Sin Iniciar</v>
      </c>
      <c r="H21" s="209" t="str">
        <f>'Seguimiento Agosto 2025'!I96</f>
        <v xml:space="preserve">Sin Propuesta </v>
      </c>
      <c r="I21" s="84" t="str">
        <f>'Seguimiento Agosto 2025'!P96</f>
        <v>2DO</v>
      </c>
      <c r="J21" s="85">
        <f>'Seguimiento Agosto 2025'!Q96</f>
        <v>0</v>
      </c>
      <c r="K21" s="71" t="s">
        <v>531</v>
      </c>
    </row>
    <row r="22" spans="1:11" ht="31.5" x14ac:dyDescent="0.25">
      <c r="A22" s="104">
        <v>14</v>
      </c>
      <c r="B22" s="137" t="str">
        <f>'Seguimiento Agosto 2025'!C97</f>
        <v>Santo Domingo</v>
      </c>
      <c r="C22" s="139" t="s">
        <v>197</v>
      </c>
      <c r="D22" s="139" t="s">
        <v>198</v>
      </c>
      <c r="E22" s="140" t="s">
        <v>217</v>
      </c>
      <c r="F22" s="140" t="s">
        <v>218</v>
      </c>
      <c r="G22" s="140" t="str">
        <f>'Seguimiento Agosto 2025'!H97</f>
        <v>Sin Iniciar</v>
      </c>
      <c r="H22" s="209" t="str">
        <f>'Seguimiento Agosto 2025'!I97</f>
        <v xml:space="preserve">Sin Propuesta </v>
      </c>
      <c r="I22" s="84" t="str">
        <f>'Seguimiento Agosto 2025'!P97</f>
        <v>2DO</v>
      </c>
      <c r="J22" s="85">
        <f>'Seguimiento Agosto 2025'!Q97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0EA03C8-CF3A-4455-9F2B-194C8CA5F566}">
  <ds:schemaRefs>
    <ds:schemaRef ds:uri="http://schemas.microsoft.com/sharepoint/v3/contenttype/forms"/>
  </ds:schemaRefs>
</ds:datastoreItem>
</file>

<file path=customXml/itemProps2.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65F3153-EBFB-48C0-878D-7C3F314DF24B}">
  <ds:schemaRefs>
    <ds:schemaRef ds:uri="http://purl.org/dc/dcmitype/"/>
    <ds:schemaRef ds:uri="http://purl.org/dc/terms/"/>
    <ds:schemaRef ds:uri="http://schemas.microsoft.com/office/2006/documentManagement/types"/>
    <ds:schemaRef ds:uri="http://schemas.microsoft.com/office/infopath/2007/PartnerControls"/>
    <ds:schemaRef ds:uri="http://www.w3.org/XML/1998/namespace"/>
    <ds:schemaRef ds:uri="74124147-d8e9-4e30-8647-1727e77fc771"/>
    <ds:schemaRef ds:uri="http://schemas.openxmlformats.org/package/2006/metadata/core-propertie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Agosto 2025</vt:lpstr>
      <vt:lpstr>CAIPI Santo Domingo</vt:lpstr>
      <vt:lpstr>Agosto 2025</vt:lpstr>
      <vt:lpstr>tabla dinamica</vt:lpstr>
      <vt:lpstr>primera infancia</vt:lpstr>
      <vt:lpstr>Gráfico4</vt:lpstr>
      <vt:lpstr>Gráfico6</vt:lpstr>
      <vt:lpstr>Gráfico7</vt:lpstr>
      <vt:lpstr>'Agosto 2025'!Área_de_impresión</vt:lpstr>
      <vt:lpstr>'CAIPI Santo Domingo'!Área_de_impresión</vt:lpstr>
      <vt:lpstr>'estado terrenos '!Área_de_impresión</vt:lpstr>
      <vt:lpstr>'Resumen CAIPI detenidos ene18'!Área_de_impresión</vt:lpstr>
      <vt:lpstr>'Seguimiento Agosto 2025'!Área_de_impresión</vt:lpstr>
      <vt:lpstr>'estado terrenos '!Títulos_a_imprimir</vt:lpstr>
      <vt:lpstr>'Seguimiento Agosto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2024-08-05T13:49:51Z</cp:lastPrinted>
  <dcterms:created xsi:type="dcterms:W3CDTF">2016-01-28T12:04:10Z</dcterms:created>
  <dcterms:modified xsi:type="dcterms:W3CDTF">2025-09-17T18:25:34Z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