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filterPrivacy="1"/>
  <xr:revisionPtr revIDLastSave="0" documentId="8_{B1D8AFA9-EADA-C44F-A21A-D3CC8DA889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VENTARIO" sheetId="15" r:id="rId1"/>
    <sheet name="SALIDA-MINERD" sheetId="3" state="hidden" r:id="rId2"/>
    <sheet name="CUBICAJE" sheetId="4" state="hidden" r:id="rId3"/>
    <sheet name="Reporte MINERD" sheetId="6" state="hidden" r:id="rId4"/>
    <sheet name="Reporte de Entegado a MINERD" sheetId="7" state="hidden" r:id="rId5"/>
  </sheets>
  <definedNames>
    <definedName name="_xlnm.Print_Area" localSheetId="0">INVENTARIO!$A$1:$E$301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5" i="7" l="1"/>
  <c r="D52" i="7"/>
  <c r="D51" i="7"/>
  <c r="D50" i="7"/>
  <c r="D48" i="7"/>
  <c r="D46" i="7"/>
  <c r="D43" i="7"/>
  <c r="D37" i="7"/>
  <c r="D11" i="7"/>
  <c r="D5" i="7"/>
  <c r="E60" i="6"/>
  <c r="E59" i="6"/>
  <c r="E58" i="6"/>
  <c r="C56" i="6"/>
  <c r="E53" i="6"/>
  <c r="E52" i="6"/>
  <c r="C51" i="6"/>
  <c r="C50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4" i="6"/>
  <c r="E23" i="6"/>
  <c r="E22" i="6"/>
  <c r="E21" i="6"/>
  <c r="E20" i="6"/>
  <c r="E19" i="6"/>
  <c r="E17" i="6"/>
  <c r="E16" i="6"/>
  <c r="E15" i="6"/>
  <c r="E14" i="6"/>
  <c r="E13" i="6"/>
  <c r="E12" i="6"/>
  <c r="E11" i="6"/>
  <c r="E10" i="6"/>
  <c r="E9" i="6"/>
  <c r="E8" i="6"/>
  <c r="E7" i="6"/>
  <c r="T37" i="4"/>
  <c r="P37" i="4"/>
  <c r="T36" i="4"/>
  <c r="P36" i="4"/>
  <c r="T35" i="4"/>
  <c r="P35" i="4"/>
  <c r="T34" i="4"/>
  <c r="P34" i="4"/>
  <c r="T33" i="4"/>
  <c r="P33" i="4"/>
  <c r="T32" i="4"/>
  <c r="P32" i="4"/>
  <c r="T31" i="4"/>
  <c r="P31" i="4"/>
  <c r="T30" i="4"/>
  <c r="P30" i="4"/>
  <c r="T29" i="4"/>
  <c r="P29" i="4"/>
  <c r="T27" i="4"/>
  <c r="P27" i="4"/>
  <c r="T26" i="4"/>
  <c r="P26" i="4"/>
  <c r="T25" i="4"/>
  <c r="P25" i="4"/>
  <c r="T24" i="4"/>
  <c r="P24" i="4"/>
  <c r="T23" i="4"/>
  <c r="P23" i="4"/>
  <c r="T22" i="4"/>
  <c r="P22" i="4"/>
  <c r="T21" i="4"/>
  <c r="P21" i="4"/>
  <c r="T20" i="4"/>
  <c r="P20" i="4"/>
  <c r="T19" i="4"/>
  <c r="T28" i="4"/>
  <c r="P19" i="4"/>
  <c r="P28" i="4"/>
  <c r="T17" i="4"/>
  <c r="P17" i="4"/>
  <c r="T16" i="4"/>
  <c r="P16" i="4"/>
  <c r="T15" i="4"/>
  <c r="P15" i="4"/>
  <c r="T14" i="4"/>
  <c r="P14" i="4"/>
  <c r="T13" i="4"/>
  <c r="P13" i="4"/>
  <c r="T12" i="4"/>
  <c r="P12" i="4"/>
  <c r="T11" i="4"/>
  <c r="P11" i="4"/>
  <c r="T10" i="4"/>
  <c r="P10" i="4"/>
  <c r="T9" i="4"/>
  <c r="T18" i="4"/>
  <c r="P9" i="4"/>
  <c r="T7" i="4"/>
  <c r="P7" i="4"/>
  <c r="T6" i="4"/>
  <c r="P6" i="4"/>
  <c r="T5" i="4"/>
  <c r="P5" i="4"/>
  <c r="T4" i="4"/>
  <c r="P4" i="4"/>
  <c r="M4" i="4"/>
  <c r="K95" i="3"/>
  <c r="M95" i="3"/>
  <c r="K94" i="3"/>
  <c r="M94" i="3"/>
  <c r="K93" i="3"/>
  <c r="M93" i="3"/>
  <c r="K92" i="3"/>
  <c r="M92" i="3"/>
  <c r="K91" i="3"/>
  <c r="M91" i="3"/>
  <c r="K90" i="3"/>
  <c r="M90" i="3"/>
  <c r="K89" i="3"/>
  <c r="M89" i="3"/>
  <c r="P18" i="4"/>
  <c r="P38" i="4"/>
  <c r="P3" i="4"/>
  <c r="T3" i="4"/>
  <c r="T38" i="4"/>
</calcChain>
</file>

<file path=xl/sharedStrings.xml><?xml version="1.0" encoding="utf-8"?>
<sst xmlns="http://schemas.openxmlformats.org/spreadsheetml/2006/main" count="1027" uniqueCount="589">
  <si>
    <t>CANTIDAD</t>
  </si>
  <si>
    <t>ARTICULO</t>
  </si>
  <si>
    <t>FECHA</t>
  </si>
  <si>
    <t>CONDUCE No.</t>
  </si>
  <si>
    <t xml:space="preserve">SALIDAS DE ALMACEN (PROVISIONAL) </t>
  </si>
  <si>
    <t xml:space="preserve">DEPARTAMENTO: </t>
  </si>
  <si>
    <t>ALMACEN PROPEEP AUT. DUARTE KM 11.5</t>
  </si>
  <si>
    <t>ALMACEN  PROPEEP KM 11.5</t>
  </si>
  <si>
    <t xml:space="preserve">                   CEDULA:</t>
  </si>
  <si>
    <t>RECIBIDO POR:</t>
  </si>
  <si>
    <t>NOMBRE:_________________________________________</t>
  </si>
  <si>
    <t>NOMBRE:______________________________________</t>
  </si>
  <si>
    <t>UD</t>
  </si>
  <si>
    <t>PROTEINA PARA ADULTO</t>
  </si>
  <si>
    <t>PROTEINA PARA EMBARAZADA</t>
  </si>
  <si>
    <t>GALLETAS AVIVA</t>
  </si>
  <si>
    <t>CANASTILLAS PARA BEBE</t>
  </si>
  <si>
    <t>JORNANA</t>
  </si>
  <si>
    <t>CERCA DE TI</t>
  </si>
  <si>
    <t>TOTAL</t>
  </si>
  <si>
    <t>AGUA PLANETA AZUL</t>
  </si>
  <si>
    <t>PRODUCTO</t>
  </si>
  <si>
    <t>JUGO JUMEX</t>
  </si>
  <si>
    <t>RACIONES ALIMENTICIAS</t>
  </si>
  <si>
    <t>FARDO</t>
  </si>
  <si>
    <t>CAJA</t>
  </si>
  <si>
    <t>JUGOS JUMEX 24/1</t>
  </si>
  <si>
    <t>FORMATO</t>
  </si>
  <si>
    <t>PALLET</t>
  </si>
  <si>
    <t>GUIA PARA EL APRENDIZAJE CON LA PORTADA DEL PLAN NACIONAL DE ALFABETIZACION</t>
  </si>
  <si>
    <t>28 X 1</t>
  </si>
  <si>
    <t>PALLET 1</t>
  </si>
  <si>
    <t>GUIA DE APRENDIZAJE QUISQUEYA APRENDE CONTIGO</t>
  </si>
  <si>
    <t>26 X 1</t>
  </si>
  <si>
    <t>PALLET 2</t>
  </si>
  <si>
    <t>35 X 1</t>
  </si>
  <si>
    <t>19 X 1</t>
  </si>
  <si>
    <t>22 X 1</t>
  </si>
  <si>
    <t>FOLDER CON LOGO QUISQUEYA APRENDE CONTIGO</t>
  </si>
  <si>
    <t>525 X 1</t>
  </si>
  <si>
    <t>PALLET 3</t>
  </si>
  <si>
    <t>185 X 1</t>
  </si>
  <si>
    <t>60 X 1</t>
  </si>
  <si>
    <t>PALLET 4</t>
  </si>
  <si>
    <t>32 X 1</t>
  </si>
  <si>
    <t>GUIA OARA EL APRENDIZAJE QUISQUEYA APRENDE CONTIGO - SISTEMA BRAILE</t>
  </si>
  <si>
    <t>24 X 2</t>
  </si>
  <si>
    <t>PALLET 5</t>
  </si>
  <si>
    <t>14 X 2</t>
  </si>
  <si>
    <t>13 X 2</t>
  </si>
  <si>
    <t>12 X 2</t>
  </si>
  <si>
    <t>16 X 2</t>
  </si>
  <si>
    <t>5 X 2</t>
  </si>
  <si>
    <t>GUIA PARA EL APRENDIZAJE QUISQUEYA APRENDE CONTIGO - SISTEMA BRAILE</t>
  </si>
  <si>
    <t>7 X 2</t>
  </si>
  <si>
    <t>PALLET 6</t>
  </si>
  <si>
    <t>PROGRAMA DE DESPACHO</t>
  </si>
  <si>
    <t>CAPACIDAD DE CARGA + DIMENSIONES</t>
  </si>
  <si>
    <t>CUBICAJE</t>
  </si>
  <si>
    <t>Tipo</t>
  </si>
  <si>
    <t>Dia</t>
  </si>
  <si>
    <t>Lugar</t>
  </si>
  <si>
    <t>Cantidad</t>
  </si>
  <si>
    <t>Empaque</t>
  </si>
  <si>
    <t>Producto</t>
  </si>
  <si>
    <t>Tipo de Camion</t>
  </si>
  <si>
    <t>CHOFER</t>
  </si>
  <si>
    <t>Capacidad
(Libras)</t>
  </si>
  <si>
    <t>L
(m)</t>
  </si>
  <si>
    <t>A
(m)</t>
  </si>
  <si>
    <t>H
(m)</t>
  </si>
  <si>
    <t>Volumen
(m3)</t>
  </si>
  <si>
    <t>Peso
Paquete
(Libras)</t>
  </si>
  <si>
    <t>Peso carga
(Libras)</t>
  </si>
  <si>
    <t>Largo
(m)</t>
  </si>
  <si>
    <t>Ancho
(m)</t>
  </si>
  <si>
    <t>Altura
(m)</t>
  </si>
  <si>
    <t>ENTREGA EN GOBERNACION
MONTE CRISTI</t>
  </si>
  <si>
    <t>Monte Cristi</t>
  </si>
  <si>
    <t>CUBETAS</t>
  </si>
  <si>
    <t>PINTURA KROMAT BLANCO A01</t>
  </si>
  <si>
    <t>CAMION DE 16 PIES</t>
  </si>
  <si>
    <t>QUIRICO</t>
  </si>
  <si>
    <t>PINTURA CANO GRIS</t>
  </si>
  <si>
    <t>PINTURA CANO AMARILLO FIESTA</t>
  </si>
  <si>
    <t>Las Matas de Santa Cruz  Montecristi</t>
  </si>
  <si>
    <t>BOLSAS BLANCAS PRIMERO TU</t>
  </si>
  <si>
    <t>AGUA ALASKA/PLANETA AZUL 20/1</t>
  </si>
  <si>
    <t>GALLETAS AVIVA 20/1</t>
  </si>
  <si>
    <t>CHOCO RICA 24/1</t>
  </si>
  <si>
    <t>PROTEINAS PARA EMBARAZADA 8/1</t>
  </si>
  <si>
    <t>PROTEINAS PARA ADULTO 11/1</t>
  </si>
  <si>
    <t>JORNADA</t>
  </si>
  <si>
    <t>Castañuela
Montecristi</t>
  </si>
  <si>
    <t>CONDUCE ENTREGADO</t>
  </si>
  <si>
    <t>MATERIALES</t>
  </si>
  <si>
    <t>CAJAS/SACOS</t>
  </si>
  <si>
    <t>UNIDADES</t>
  </si>
  <si>
    <t>CANTIDAD TOTAL</t>
  </si>
  <si>
    <t>GUIA PARA EL APRENDIZAJE JOVENES Y ADULTOS</t>
  </si>
  <si>
    <t>GUIA DE ALFABETIZACION QAC</t>
  </si>
  <si>
    <t>BROCHURE PROGRAMA DE ALFABETIZACION</t>
  </si>
  <si>
    <t>GUIA PARA EL APRENDIZAJE - PORTADA DEL PLAN NACIONAL DE ALFABETIZACION</t>
  </si>
  <si>
    <t>GUIA DE APRENDIZAJE QAC</t>
  </si>
  <si>
    <t>FOLDEN DE APRENDIZAJE QAC</t>
  </si>
  <si>
    <t>FOLDEN DE APRENDIZAJE QAC - SISTEMA BRAILE</t>
  </si>
  <si>
    <t>PENDIENTE 
ENTREGA AL MINERD</t>
  </si>
  <si>
    <t>POLOCHE VERDE QAC , SIZE: L</t>
  </si>
  <si>
    <t>POLOCHE VERDE QAC , SIZE: M</t>
  </si>
  <si>
    <t>POLOCHE VERDE QAC , SIZE: S</t>
  </si>
  <si>
    <t>POLOCHE VERDE QAC , SIZE: XL</t>
  </si>
  <si>
    <t>GORRA NEGRA QAC</t>
  </si>
  <si>
    <t>BULTOS NEGRO QAC</t>
  </si>
  <si>
    <t>PROGRAMAS DE ALFABETIZACION QAC</t>
  </si>
  <si>
    <t>GUIA DE LECTURA</t>
  </si>
  <si>
    <t>FOLDEN DE APRENDIZAJE QAC - PORTADA VERDE</t>
  </si>
  <si>
    <t>FOLDEN DE APRENDIZAJE QAC - PORTADA BLANCA</t>
  </si>
  <si>
    <t>LIBRO INFORME SISTEMATIZACION</t>
  </si>
  <si>
    <t>FOLDEN DE APRENDIZAJE QAC - PORTADA AZUL</t>
  </si>
  <si>
    <t>PULSERA QAC</t>
  </si>
  <si>
    <t>DESCRIPCION DEL ARTICULO</t>
  </si>
  <si>
    <t>55 CAJAS</t>
  </si>
  <si>
    <t>GUA DE APRENDIZAJE QUISQUEYA APRENDE CONTIGO</t>
  </si>
  <si>
    <t>7  CAJAS+ 230 Unidad</t>
  </si>
  <si>
    <t>GUIA DE ALFABETIZACION PARA ORIENTAR EL APRENDIZAJE DE PERSONAS JOVENES Y ADULTOS</t>
  </si>
  <si>
    <t>GUIA PARA EL APRENDIZAJE CON LA PORTADA DEL PLAN NACIONAL DE ALFABETIZACION QUISQUEYA APRENDE CONTIGO</t>
  </si>
  <si>
    <t>51 CAJAS</t>
  </si>
  <si>
    <t>107 CAJAS</t>
  </si>
  <si>
    <t>09-121</t>
  </si>
  <si>
    <t>ALMACEN
MANOGUAYABO</t>
  </si>
  <si>
    <t>N/A</t>
  </si>
  <si>
    <t>33 CAJAS</t>
  </si>
  <si>
    <t>BROCHURE PROGRAMA DE ALFABETIZACION 300/1</t>
  </si>
  <si>
    <t>GUIA DE APRENDIZAJE QUISQUETA APRENDE CONTIGO 26/1</t>
  </si>
  <si>
    <t>162 CAJAS</t>
  </si>
  <si>
    <t>QUISQUEYA APRENDE CONTIGO 24/1</t>
  </si>
  <si>
    <t>FECHA 
CONDUCE</t>
  </si>
  <si>
    <t>CONDUCE
MINERD</t>
  </si>
  <si>
    <t>CONDUCE
PROPEEP</t>
  </si>
  <si>
    <t>UNIDAD
MEDIDA</t>
  </si>
  <si>
    <t>16 CAJAS</t>
  </si>
  <si>
    <t>9 CAJAS</t>
  </si>
  <si>
    <t>GUIA DE APRENDISAJE QUISQUEYA APRENDE CONTIGO</t>
  </si>
  <si>
    <t>25 CAJAS</t>
  </si>
  <si>
    <t>2 CAJAS</t>
  </si>
  <si>
    <t>1 CAJA</t>
  </si>
  <si>
    <t>2 CAJA</t>
  </si>
  <si>
    <t>8 CAJAS</t>
  </si>
  <si>
    <t>12 CAJAS</t>
  </si>
  <si>
    <t>LUGAR 
ENTREGADO</t>
  </si>
  <si>
    <t>76 CAJAS</t>
  </si>
  <si>
    <t>11 CAJAS</t>
  </si>
  <si>
    <t>ROTAFOLIO</t>
  </si>
  <si>
    <t>GUIA DE APRENDIZAJE VOL. 1 + VOL. 2 SISTEMA BRAILE</t>
  </si>
  <si>
    <t>01-444</t>
  </si>
  <si>
    <t>ALM-DUARTE-425</t>
  </si>
  <si>
    <t>CARPETA DE LA DIREECION GENERAL DE EDUACION PERSONAS JOVENES Y ADULTOS</t>
  </si>
  <si>
    <t>GUIA DE APRENDIZAJE QUISQUEYA APRENDE CONTIGO - PORTADA AZUL</t>
  </si>
  <si>
    <t>88 CAJA</t>
  </si>
  <si>
    <t>16 CAJA</t>
  </si>
  <si>
    <t>56 CAJAS</t>
  </si>
  <si>
    <t>GUIA DE APRENDIZAJE QUISQUEYA APRENDE CONTIGO - PORTADA AMARILLA</t>
  </si>
  <si>
    <t>BROCHORE ALFABETIZADORES</t>
  </si>
  <si>
    <t>60 CAJAS</t>
  </si>
  <si>
    <t>ALMACEN
HAINA</t>
  </si>
  <si>
    <t>01-445</t>
  </si>
  <si>
    <t>ALM-DUARTE-426</t>
  </si>
  <si>
    <t>3 CAJAS</t>
  </si>
  <si>
    <t>CARPETA QUISQUEYA APRENDE CONTIGO</t>
  </si>
  <si>
    <t>GUIA PARA ORIENTAR EL APRENDIZAJE JOVENES Y ADULTOS</t>
  </si>
  <si>
    <t>BULTOS NEGRO QUISQUEYA APRENDE CONTIGO</t>
  </si>
  <si>
    <t>77 PAQUETES</t>
  </si>
  <si>
    <t>29 CAJAS</t>
  </si>
  <si>
    <t>PULSERA PLASTICAS O CINTILLO QAC (COLORESñ ROJO, NARANJA, AZUL, AMARILLO)</t>
  </si>
  <si>
    <t>21 cajas</t>
  </si>
  <si>
    <t>BROCHURE PROGRAMA DE FORMACION DE ALFABETIZADORES</t>
  </si>
  <si>
    <t>7 CAJAS</t>
  </si>
  <si>
    <t>LIBRO LECTURAS DOMINICANAS</t>
  </si>
  <si>
    <t>6 CAJAS</t>
  </si>
  <si>
    <t>LIBRO PEDRO MIR</t>
  </si>
  <si>
    <t>LIBRETA MODULO I - PRIMER CICLO DE EDUACION BASISCA PARA PERSONAS JOVENES Y ADULTOS</t>
  </si>
  <si>
    <t>GUA DE APRENDIZAJE - PORTADA AZUL</t>
  </si>
  <si>
    <t>GUA DE APRENDIZAJE - PORTADA NARANJA</t>
  </si>
  <si>
    <t>GUA DE APRENDIZAJE - PORTADA AMARILLA</t>
  </si>
  <si>
    <t>LIBRO POESIA SALOME UREÑA</t>
  </si>
  <si>
    <t>GORRA NEGRAS QUISQUEYA APRENDE CONTIGO</t>
  </si>
  <si>
    <t>1 BULTO</t>
  </si>
  <si>
    <t>T-SHIRT - XL</t>
  </si>
  <si>
    <t>T-SHIRT - M</t>
  </si>
  <si>
    <t>T-SHIRT - S</t>
  </si>
  <si>
    <t>01-446</t>
  </si>
  <si>
    <t>ALM-DUARTE-428</t>
  </si>
  <si>
    <t>REPORTE DE ENTREGA AL MINERD DEL PROGRAMA QUISQUEYA APRENDE CONTIGO</t>
  </si>
  <si>
    <t>NOMBRE</t>
  </si>
  <si>
    <t>BASTON DE 1 APOYO</t>
  </si>
  <si>
    <t>BASTON DE 4 APOYO</t>
  </si>
  <si>
    <t>LIBRETA RAYADA 8.5 x 11.75 BLANCA</t>
  </si>
  <si>
    <t>BALON DE BALONCESTO BADEN No. 7</t>
  </si>
  <si>
    <t>GALON</t>
  </si>
  <si>
    <t>ANDADOR CON RUEDA, DE ADULTO</t>
  </si>
  <si>
    <t>SILLA DE RUEDA ESTANDAR 12</t>
  </si>
  <si>
    <t>SILLA DE RUEDA ESTANDAR 14</t>
  </si>
  <si>
    <t>SILLA DE RUEDA ESTANDAR 24</t>
  </si>
  <si>
    <t>CODIGO</t>
  </si>
  <si>
    <t>PORTA LAPIZ DE METAL</t>
  </si>
  <si>
    <t>COLCHONETA DORMILONG</t>
  </si>
  <si>
    <t>LAVADORA DE 27 Lb - PREMIUM</t>
  </si>
  <si>
    <t>LAVADORA DE 22 Lb - MIDEA</t>
  </si>
  <si>
    <t>BANDEJAS PLASTICA PINTAR</t>
  </si>
  <si>
    <t>BANDEJA DE ESCRITORIO (METALICAS 3/1), SMART</t>
  </si>
  <si>
    <t>MOTA ANTIGOTA</t>
  </si>
  <si>
    <t>INODORO REDONDO CON ASIENTO</t>
  </si>
  <si>
    <t>BANDEJA DE ALUMINIO</t>
  </si>
  <si>
    <t>DISPENSADOR DE CINTA DE 3/4</t>
  </si>
  <si>
    <t>RESALTADORES VERDE 12/1, MAPED</t>
  </si>
  <si>
    <t>649</t>
  </si>
  <si>
    <t>MEDIDA</t>
  </si>
  <si>
    <t>RESALTADORES AZUL 12/1, MAPED</t>
  </si>
  <si>
    <t>646</t>
  </si>
  <si>
    <t>RESALTADORA NARANJA 12/1, MAPED</t>
  </si>
  <si>
    <t>RESALTADORES ROSADO 12/1, MAPED</t>
  </si>
  <si>
    <t>RESALTADORES COLORES VARIOS 12/1</t>
  </si>
  <si>
    <t>319</t>
  </si>
  <si>
    <t xml:space="preserve">PEGAMENTO UHU EN BARRA STIC 8G </t>
  </si>
  <si>
    <t>PEGAMENTO UHU EN GEL 20 GR</t>
  </si>
  <si>
    <t>POST - IT PAPEL DE NOTAS AUTOADHESIVAS 3*2 12/1</t>
  </si>
  <si>
    <t>POST - IT PAPEL DE NOTAS AUTOADHESIVAS 3*5 12/1</t>
  </si>
  <si>
    <t>56</t>
  </si>
  <si>
    <t>58</t>
  </si>
  <si>
    <t>PAQ</t>
  </si>
  <si>
    <t>MARCADORES DE PIZARRA, COLOR NEGRO 12/1</t>
  </si>
  <si>
    <t>MARCADORES PERMANENTE, COLORES VARIADOS 12/1</t>
  </si>
  <si>
    <t>41</t>
  </si>
  <si>
    <t>REGLA DE ACERO INOXIDABLE, 12/30cm</t>
  </si>
  <si>
    <t>60</t>
  </si>
  <si>
    <t>CLIP BILLETERO 19 MM 12/1</t>
  </si>
  <si>
    <t>CLIP BILLETERO 25 MM 12/1</t>
  </si>
  <si>
    <t>CLIP BILLETERO 41 MM 12/1</t>
  </si>
  <si>
    <t>CLIP BILLETERO 51 MM 12/1</t>
  </si>
  <si>
    <t>CLIPS PARA PAPEL 33MM, NO. 1, 100/1, ARTESCO</t>
  </si>
  <si>
    <t>CLIPS PARA PAPEL 50MM, NO. 1, 100/1, ARTESCO</t>
  </si>
  <si>
    <t>15</t>
  </si>
  <si>
    <t>16</t>
  </si>
  <si>
    <t>17</t>
  </si>
  <si>
    <t>18</t>
  </si>
  <si>
    <t>652</t>
  </si>
  <si>
    <t>653</t>
  </si>
  <si>
    <t xml:space="preserve">GRAPADORA ESTANDAR E METAL 444  </t>
  </si>
  <si>
    <t>316</t>
  </si>
  <si>
    <t xml:space="preserve">GRAPAS 26/6 ESTANDAR 5000/1, ARTESCO    </t>
  </si>
  <si>
    <t>641</t>
  </si>
  <si>
    <t>LICUADORA DISCOVERY</t>
  </si>
  <si>
    <t>PLANCHA DE ROPA - OSTER</t>
  </si>
  <si>
    <t>941</t>
  </si>
  <si>
    <t>CAMA CON BASE DE MADERA 54´´ POPULAR</t>
  </si>
  <si>
    <t>856</t>
  </si>
  <si>
    <t>ESTUFA DE 24 PULG - DISCOVERY</t>
  </si>
  <si>
    <t>885</t>
  </si>
  <si>
    <t>ESTUFA DE 24´´ - DANILUX - SC</t>
  </si>
  <si>
    <t>945</t>
  </si>
  <si>
    <t>ESTUFA DE 24´´ - PREMIUM</t>
  </si>
  <si>
    <t>932</t>
  </si>
  <si>
    <t>886</t>
  </si>
  <si>
    <t>CAMA CON SU BASE DE MADERA 39´´ POPULAR</t>
  </si>
  <si>
    <t xml:space="preserve">CAMA CON BASE DE MADERA 39 PULGADAS  </t>
  </si>
  <si>
    <t>ABANICO DE PEDESTAL DE 16 PULG - TURBINE 2/1</t>
  </si>
  <si>
    <t>ABANICO DE PEDESTAL DE 16´´ - DAIWA</t>
  </si>
  <si>
    <t>931</t>
  </si>
  <si>
    <t>ABANICO PREMIUM</t>
  </si>
  <si>
    <t xml:space="preserve">ABANICO DE PEDESTAL MARCA UNIVERSAL   </t>
  </si>
  <si>
    <t xml:space="preserve">TELEVISOR DE 32´´ - AMERICAN </t>
  </si>
  <si>
    <t>JUEGO DE SABANA DE 39´´ MARCA EUROHOME</t>
  </si>
  <si>
    <t>545</t>
  </si>
  <si>
    <t>JUEGO DE SABANA DE 54 MARCA EUROHOME</t>
  </si>
  <si>
    <t>546</t>
  </si>
  <si>
    <t>MOSQUITERO TRES BBB</t>
  </si>
  <si>
    <t>378</t>
  </si>
  <si>
    <t xml:space="preserve">LAVAPLATOS LIQUIDO - LIMAR LIMON  </t>
  </si>
  <si>
    <t>915</t>
  </si>
  <si>
    <t xml:space="preserve">RESMA </t>
  </si>
  <si>
    <t xml:space="preserve">CLORO MACIER  </t>
  </si>
  <si>
    <t>FABULOSO (DESINFECTANTE)</t>
  </si>
  <si>
    <t>230</t>
  </si>
  <si>
    <t>NEVERA DE 10 PIES- NEDOCA</t>
  </si>
  <si>
    <t>985</t>
  </si>
  <si>
    <t>NEVERA DE 10 PIES - MIDEA</t>
  </si>
  <si>
    <t>879</t>
  </si>
  <si>
    <t>NEVERA DE 10 PIES DISCOVERY</t>
  </si>
  <si>
    <t>248</t>
  </si>
  <si>
    <t>PAPEL BOND 8 1/2 X 14 ( RADIANTE)</t>
  </si>
  <si>
    <t>CAMAROTE 39x39 TWIN CON COLCHÓN LA NACIONAL - BR</t>
  </si>
  <si>
    <t>CAMAROTE 39x39´´ - HOGALUX</t>
  </si>
  <si>
    <t>877</t>
  </si>
  <si>
    <t>880</t>
  </si>
  <si>
    <t>PAPEL BOND 8 1/2 X 11 (NAVIGATOR)</t>
  </si>
  <si>
    <t>PAPEL BOND 8 1/2 X11 (GNFOPRINT) 500/1</t>
  </si>
  <si>
    <t>PAPEL BOND 8 1/2 X11  (OFINATO) 500/1</t>
  </si>
  <si>
    <t>SILLA DE RUEDA ESTANDAR 18</t>
  </si>
  <si>
    <t>SILLA DE RUEDA ESTANDAR 22</t>
  </si>
  <si>
    <t>SILLA DE RUEDA LEVANTA PIES 14</t>
  </si>
  <si>
    <t>SILLA DE RUEDA LEVANTA PIES 16</t>
  </si>
  <si>
    <t>SILLA DE RUEDA LEVANTA PIES 20</t>
  </si>
  <si>
    <t>SILLA ESPECIAL 16</t>
  </si>
  <si>
    <t>553</t>
  </si>
  <si>
    <t>554</t>
  </si>
  <si>
    <t>TABLERO DE BALONCESTO EN FIBRA DE VIDRIO</t>
  </si>
  <si>
    <t>443</t>
  </si>
  <si>
    <t>ARO DE CANCHA</t>
  </si>
  <si>
    <t>BATE DE BEISBOL EN METAL ALUMINIO DE 30 IN</t>
  </si>
  <si>
    <t>JUEGO DE AJEDREZ CON PIEZAS</t>
  </si>
  <si>
    <t>450</t>
  </si>
  <si>
    <t>ANDADOR ESTANDAR DE ADULTO</t>
  </si>
  <si>
    <t>MULETA DE AUXILIARES DE ADULTO (PARES) L</t>
  </si>
  <si>
    <t>MULETA DE AUXILIARES DE ADULTO (PARES) M</t>
  </si>
  <si>
    <t>584</t>
  </si>
  <si>
    <t>962</t>
  </si>
  <si>
    <t>PIZARRA MAGNETICAS 36x48´´ TALBOT</t>
  </si>
  <si>
    <t>651</t>
  </si>
  <si>
    <t>MAQUINA DE CORTAR CESPED - DUCATI 4300R</t>
  </si>
  <si>
    <t>MAQUINA PARA SOLDAR 220 VOLTIO 70 AMPERE</t>
  </si>
  <si>
    <t>686</t>
  </si>
  <si>
    <t>120</t>
  </si>
  <si>
    <t>PROYECTOR DE 80</t>
  </si>
  <si>
    <t>PROYECTOR DE 100</t>
  </si>
  <si>
    <t>PROYECTOR DE 120</t>
  </si>
  <si>
    <t>ALAMBRE THHN TRENZ. CORDIFLEX #12 VERDE</t>
  </si>
  <si>
    <t>532</t>
  </si>
  <si>
    <t>VENTANAS SALOMONICA DE ALUMINIO CLASE A 0.39M X 0.</t>
  </si>
  <si>
    <t>VENTANAS SALOMONICA DE ALUMINIO CLASE A 0.90M X 1.</t>
  </si>
  <si>
    <t>FOLDER MANILA  8 1/2 X 14  100/1</t>
  </si>
  <si>
    <t xml:space="preserve">DESGRASANTE VICTORIA </t>
  </si>
  <si>
    <t>ALCOHOL BEAN</t>
  </si>
  <si>
    <t>LAVAMANO EN PORCELANA BLANCA 21*17*6 PULGS</t>
  </si>
  <si>
    <t>760</t>
  </si>
  <si>
    <t xml:space="preserve"> PEDESTAL DE LAVAMANO</t>
  </si>
  <si>
    <t xml:space="preserve">FREGADERO SENCILLO INOXIDABLE 22x25x6 </t>
  </si>
  <si>
    <t>543</t>
  </si>
  <si>
    <t>MOTOSIERRA TOTAL (USADA)</t>
  </si>
  <si>
    <t>691</t>
  </si>
  <si>
    <t>TANQUE DE INODORO</t>
  </si>
  <si>
    <t xml:space="preserve">TAPA DE INODORO </t>
  </si>
  <si>
    <t>GE BREAKER GRUESO 1P 20A THQL120</t>
  </si>
  <si>
    <t>525</t>
  </si>
  <si>
    <t>296</t>
  </si>
  <si>
    <t>GE CAJA BREAKER 1F N1 4-8C 125A 10/1</t>
  </si>
  <si>
    <t xml:space="preserve">CERRADURA CILINDRO POMO MAXIMUS   </t>
  </si>
  <si>
    <t>CERRADURA POMO CON LLAVE MAXIMUS INOXIDABLE 3578SS</t>
  </si>
  <si>
    <t>471</t>
  </si>
  <si>
    <t>470</t>
  </si>
  <si>
    <t>537</t>
  </si>
  <si>
    <t>538</t>
  </si>
  <si>
    <t>CEMENTO CPVC 1/4 GL LANCO SUPER ROJO 6/1</t>
  </si>
  <si>
    <t xml:space="preserve">CEMENTO PVC 8 Oz LANCO WET-DRY AZUL </t>
  </si>
  <si>
    <t>BARRA SILICON 12/1</t>
  </si>
  <si>
    <t>93</t>
  </si>
  <si>
    <t>MASILLA ACRILICA 300 ml LANCO BLANCA</t>
  </si>
  <si>
    <t>540</t>
  </si>
  <si>
    <t>ALAMBRE DULCE #18</t>
  </si>
  <si>
    <t>LB</t>
  </si>
  <si>
    <t>379</t>
  </si>
  <si>
    <t>ZAFACON PLAST. 12 LTS</t>
  </si>
  <si>
    <t>269</t>
  </si>
  <si>
    <t>CARRETILLA 6FT MANGOS DE HIERRO TRUPER</t>
  </si>
  <si>
    <t>402</t>
  </si>
  <si>
    <t xml:space="preserve">PALA CUADRADA PROMO </t>
  </si>
  <si>
    <t>360</t>
  </si>
  <si>
    <t>TALADRO ROTACION 600w</t>
  </si>
  <si>
    <t>353</t>
  </si>
  <si>
    <t>CANDADO DORADO</t>
  </si>
  <si>
    <t>371</t>
  </si>
  <si>
    <t>SIFON PVC SENCILLO FLEXIBLE</t>
  </si>
  <si>
    <t>503</t>
  </si>
  <si>
    <t>481</t>
  </si>
  <si>
    <t>MANGUERA FLEXIBLE FREGADERO EASTMAN</t>
  </si>
  <si>
    <t>MANGUERA FLEXIBLE INODORO EASTMAN</t>
  </si>
  <si>
    <t>MANGUERA FLEXIBLE LAVAMANOS EASTMAN</t>
  </si>
  <si>
    <t>542</t>
  </si>
  <si>
    <t>496</t>
  </si>
  <si>
    <t>497</t>
  </si>
  <si>
    <t>REDUCCION PVC DRENAJE 3´´ x 2´´ SONACA</t>
  </si>
  <si>
    <t>485</t>
  </si>
  <si>
    <t>LLAVE EMPOTRAR SAYCO</t>
  </si>
  <si>
    <t>493</t>
  </si>
  <si>
    <t xml:space="preserve">TEE PVC DRENAJE 2´´ SONACA  </t>
  </si>
  <si>
    <t>REDUCCION BUSH. PVC PRESION 3/4´´ x 1/2´´</t>
  </si>
  <si>
    <t>REDUCCION BUSHING PVC DRENAJE 4´´ x 3´´</t>
  </si>
  <si>
    <t>513</t>
  </si>
  <si>
    <t>486</t>
  </si>
  <si>
    <t>TEE PVC PRESION 1/2</t>
  </si>
  <si>
    <t>480</t>
  </si>
  <si>
    <t>CODO PVC DRENAJE 2´´ x 45 SONACA</t>
  </si>
  <si>
    <t>CODO PVC DRENAJE 2´´ x 90</t>
  </si>
  <si>
    <t>536</t>
  </si>
  <si>
    <t>511</t>
  </si>
  <si>
    <t xml:space="preserve">CODO PVC DRENAJE 3´´ x 90  </t>
  </si>
  <si>
    <t>BLOCKS DE 6</t>
  </si>
  <si>
    <t>343</t>
  </si>
  <si>
    <t xml:space="preserve">LLAVE MEZCLADORA FREGADERO MONOMANDO CON MANGUERA </t>
  </si>
  <si>
    <t>EG MARFIL TOMA CTE 110V DOBLE 15A C/T 1009-AV</t>
  </si>
  <si>
    <t xml:space="preserve">EG MARFIL INT. SENCILLO 1000-V(INTERRUPTOR)  </t>
  </si>
  <si>
    <t>EG MARFIL INT. DOBLE 1004-V(INTERRUPTOR)</t>
  </si>
  <si>
    <t>Y DE 3</t>
  </si>
  <si>
    <t xml:space="preserve">REJILLA DESAGUE METAL PISO CUADRADA </t>
  </si>
  <si>
    <t>BOQUILLA PLASTICO FREGADERO EZ-FLO</t>
  </si>
  <si>
    <t xml:space="preserve">DUCHA TELEFONO CON MANGUERA </t>
  </si>
  <si>
    <t xml:space="preserve">REGADERA PLASTICA JARDIN 2 LITROS  </t>
  </si>
  <si>
    <t>LENTES PARA SOLDAR</t>
  </si>
  <si>
    <t xml:space="preserve">ESTOPA </t>
  </si>
  <si>
    <t xml:space="preserve">CHALECO VERDE CON CINTA DOBLE    </t>
  </si>
  <si>
    <t>ADAPTADOR MACHO MACHO 3/4</t>
  </si>
  <si>
    <t xml:space="preserve">PAPEL LIJA AGUA 9´´ X 11´´ #280  </t>
  </si>
  <si>
    <t>EP CAJA OCTAGONAL 1/2 UL 1.6 ENERGYPRO</t>
  </si>
  <si>
    <t xml:space="preserve">ADAPTADOR MACHO PVC 1/2´´  </t>
  </si>
  <si>
    <t>BOQUILLA PLASTICO LAVAMANOS EZ-FLO</t>
  </si>
  <si>
    <t xml:space="preserve">CAJA DE CEGUETA DE 100/1 </t>
  </si>
  <si>
    <t xml:space="preserve">EP CAJA 2*4-1/2 </t>
  </si>
  <si>
    <t>TIJERA DE PODA BELLOTA</t>
  </si>
  <si>
    <t>TORNILLO DIABLITO 12x4</t>
  </si>
  <si>
    <t xml:space="preserve">MARCO P/SEGUETA </t>
  </si>
  <si>
    <t>SET HERRAMIENTA JARDINERIA 3/1</t>
  </si>
  <si>
    <t xml:space="preserve">MANGUERA REFORZADAS 150 PIES                      </t>
  </si>
  <si>
    <t>TORNILLO DIABLITO 3/4</t>
  </si>
  <si>
    <t xml:space="preserve">CODO GALVANIZADO 1/2´´ x 90 </t>
  </si>
  <si>
    <t xml:space="preserve">TARUGO NARANJA  </t>
  </si>
  <si>
    <t>DISCO DE CORTE DE 14X7/64X1</t>
  </si>
  <si>
    <t xml:space="preserve">DISCO CLASICO </t>
  </si>
  <si>
    <t>COLA EXTENSION PVC 1-1/4 x 8´</t>
  </si>
  <si>
    <t xml:space="preserve">PISTOLA PARA PINTAR MD-472 </t>
  </si>
  <si>
    <t xml:space="preserve">MUÑECA BEBÉ DE 12 </t>
  </si>
  <si>
    <t xml:space="preserve">MUÑECAS VARIADAS  </t>
  </si>
  <si>
    <t xml:space="preserve">JUEGOS DE BOLOS 1 BOLA Y 6 BOLOS  </t>
  </si>
  <si>
    <t xml:space="preserve">JUEGO DE BELLEZA DE MAQUILLAJE Y PELUQUERIA       </t>
  </si>
  <si>
    <t xml:space="preserve">JUEGO DE COCINA VARIADOS </t>
  </si>
  <si>
    <t xml:space="preserve">JUEGO DE BLOQUES  </t>
  </si>
  <si>
    <t xml:space="preserve">MUÑECA CON ACCESORIOS GRANDES VARIADAS    </t>
  </si>
  <si>
    <t>MUÑECA DE 12 CON MAMELUCO</t>
  </si>
  <si>
    <t>MONOPATIN VARIADOS DE 3 RUEDA</t>
  </si>
  <si>
    <t>TRUCK DE POLICIA</t>
  </si>
  <si>
    <t xml:space="preserve">JUEGO SET DE DOCTOR  </t>
  </si>
  <si>
    <t>BROCHA 2 1/2´´</t>
  </si>
  <si>
    <t>BROCHA 4´´</t>
  </si>
  <si>
    <t>BROCHA DE 3" PULGADAS</t>
  </si>
  <si>
    <t>102</t>
  </si>
  <si>
    <t>421</t>
  </si>
  <si>
    <t>420</t>
  </si>
  <si>
    <t>CAMA CON BASE DE MADERA 54</t>
  </si>
  <si>
    <t>ROLO CON MOTA DE 5 CM</t>
  </si>
  <si>
    <t>ROLO CON MOTA DE 9 CM</t>
  </si>
  <si>
    <t>PALOS DE EXTENSIONES</t>
  </si>
  <si>
    <t xml:space="preserve">SUPERDELIVERY PRO X1000     </t>
  </si>
  <si>
    <t xml:space="preserve">GUANTE DE BEISBOL RAWLINGS </t>
  </si>
  <si>
    <t>MASCOTA DE CATCHER RAWLINGS</t>
  </si>
  <si>
    <t>BALON DE VOLLEYBALL - BADEN</t>
  </si>
  <si>
    <t xml:space="preserve">BALON DE BALONCESTO BADEN No. 6 </t>
  </si>
  <si>
    <t>PELOTA DE BEISBOL RAWLINGS</t>
  </si>
  <si>
    <t>TUBO PVC 1/2´´ x 19´ 600LB SCH4</t>
  </si>
  <si>
    <t>TUBO PVC 2´´ x 19´ 100LB SDR41</t>
  </si>
  <si>
    <t>TUBO PVC 3/4´´ x 19´ 480LB SCH40</t>
  </si>
  <si>
    <t>TUBO PVC 3´´ x 19´ 100LB SDR41</t>
  </si>
  <si>
    <t>TUBO PVC 4´´ x 19´ 100LB SDR41</t>
  </si>
  <si>
    <t>509</t>
  </si>
  <si>
    <t>507</t>
  </si>
  <si>
    <t>508</t>
  </si>
  <si>
    <t>506</t>
  </si>
  <si>
    <t>505</t>
  </si>
  <si>
    <t xml:space="preserve">CAJA PLASTICA NEGRA 27 GL GREENMADE </t>
  </si>
  <si>
    <t>ENVASE CLEAR</t>
  </si>
  <si>
    <t>PQ</t>
  </si>
  <si>
    <t>CLAVO ACERO 2" 1/2</t>
  </si>
  <si>
    <t>CLAVO CORRIENTE DE 3</t>
  </si>
  <si>
    <t>108</t>
  </si>
  <si>
    <t>387</t>
  </si>
  <si>
    <t xml:space="preserve">CLAVO DE ACERO REFORZADO 4   </t>
  </si>
  <si>
    <t>TOALLA DE COCINA 3/1 (LANILLA)</t>
  </si>
  <si>
    <t>LONAS PLASTCIAS 16 X 20 AZUL</t>
  </si>
  <si>
    <t>193</t>
  </si>
  <si>
    <t>LONAS PLASTICAS 10 X 12 AZUL</t>
  </si>
  <si>
    <t>191</t>
  </si>
  <si>
    <t>LONAS PLASTCIAS 10 X 12 NARANJA</t>
  </si>
  <si>
    <t>SERVILLETAS DE MESA 500/1 VELVET</t>
  </si>
  <si>
    <t>608</t>
  </si>
  <si>
    <t>MESA PLASTICA PLEGABLE RECTANGULAR - 6 ASIENTOS -L</t>
  </si>
  <si>
    <t>MALETIN PRUEBA (VISTA) PEQUEÑO</t>
  </si>
  <si>
    <t xml:space="preserve">ESPONJA C/BRILLO SCOTHC     </t>
  </si>
  <si>
    <t>RECOGEDOR DE BASURA REINA</t>
  </si>
  <si>
    <t>ESCOBA CON PALO REINA SUPER</t>
  </si>
  <si>
    <t>257</t>
  </si>
  <si>
    <t xml:space="preserve">PONCHERA DE 12 LT </t>
  </si>
  <si>
    <t xml:space="preserve">GUANTES DE LATEX MEDIUN 100/1 </t>
  </si>
  <si>
    <t xml:space="preserve">COLCHON ANTIESCARA        </t>
  </si>
  <si>
    <t xml:space="preserve">COJIN ANTIESCARA 16x18    </t>
  </si>
  <si>
    <t xml:space="preserve">COJIN ANTIESCARA 22x24 </t>
  </si>
  <si>
    <t>TANQUE DE GAS DE 25 Lb - DURAGAS</t>
  </si>
  <si>
    <t>930</t>
  </si>
  <si>
    <t>TANQUE DE GAS 25 Lb - SMART LIFE</t>
  </si>
  <si>
    <t>933</t>
  </si>
  <si>
    <t>TANQUE DE GAS - 25 Lb AZUL - PREMIER</t>
  </si>
  <si>
    <t>TANQUE DE GAS DE 25 Lb MARCA PREMIUM</t>
  </si>
  <si>
    <t>549</t>
  </si>
  <si>
    <t>906</t>
  </si>
  <si>
    <t>PAPEL DE CAMILLA</t>
  </si>
  <si>
    <t>LONAS PLASTICAS 20 X 30 AZUL</t>
  </si>
  <si>
    <t>AIRE ACONDICIONADO TECNOMASTER INVERTE 12 MIL BTU</t>
  </si>
  <si>
    <t xml:space="preserve">AIRE ACONDICIONADO LENNOX INVERTE 22 MIL BTU </t>
  </si>
  <si>
    <t>LIMPIA VIDRIOS P/AUTOMOBILES 24 Y 18 ECLIPSE</t>
  </si>
  <si>
    <t>ALFONBRAS DE GOMA 4 PIEZAS, ECLIPSE</t>
  </si>
  <si>
    <t xml:space="preserve">VASOS BIODEGRADABLES 25/1 - 50/1 4Oz. </t>
  </si>
  <si>
    <t>PLATO DESECHABLES BIODEGRADABLE</t>
  </si>
  <si>
    <t xml:space="preserve">AZUCAR CREMA LIDER 5 LB </t>
  </si>
  <si>
    <t>CAFE SANTO DOMINGO 1 LB</t>
  </si>
  <si>
    <t>LECHE DE CHOCOLATE 24/1 RICA</t>
  </si>
  <si>
    <t xml:space="preserve">JUGOS RICA VARIADOS 24/1   </t>
  </si>
  <si>
    <t xml:space="preserve">AGUA CON GAS SAN PELLEGRINO 250 24/1 </t>
  </si>
  <si>
    <t>TE FRIO 4C LIMON 5 LB</t>
  </si>
  <si>
    <t>TE FRIO 4C RASPERRY 5LB</t>
  </si>
  <si>
    <t xml:space="preserve">CREMORA POTE DE 35 Oz   </t>
  </si>
  <si>
    <t>KITS DENTALES</t>
  </si>
  <si>
    <t xml:space="preserve">KIT DE UTILES ESCOLARES  </t>
  </si>
  <si>
    <t xml:space="preserve">TOALLA DESINFECTANTE CLOROX - 85/1 </t>
  </si>
  <si>
    <t>AMBIENTADOR P/ DISPENSADOR GLADE</t>
  </si>
  <si>
    <t>AMBIENTADOR GLADE 8 Oz</t>
  </si>
  <si>
    <t xml:space="preserve">DESINFECTANTE SPRAY LYSOL 562 ML - 19 OZ </t>
  </si>
  <si>
    <t>AMBIENTADOR CON DISPENSADOR GLADE</t>
  </si>
  <si>
    <t>INSECTICIDA ORION 400 ML</t>
  </si>
  <si>
    <t>PAPEL DE BAÑO JUMBO NATURA 12/1</t>
  </si>
  <si>
    <t xml:space="preserve">PAPEL TOALLA PRECORTADO 6/1 </t>
  </si>
  <si>
    <t xml:space="preserve">SET DE CUCHILLO 40/1 </t>
  </si>
  <si>
    <t xml:space="preserve">SET DE CUBIERTOS PLASTICO DESECHABLE 40/1 </t>
  </si>
  <si>
    <t xml:space="preserve">SET DE CUCHARA 40/1    </t>
  </si>
  <si>
    <t xml:space="preserve">TOALLA DE BAÑO MARCA EUROHOME </t>
  </si>
  <si>
    <t xml:space="preserve">FOLDER MANILA 100/1 8 1/2 * 11  </t>
  </si>
  <si>
    <t xml:space="preserve">SOBRES DE CARTAS NO. 10, 500/1, NASSA   </t>
  </si>
  <si>
    <t>CARPETA DE 3 ARGOLLA DE 1</t>
  </si>
  <si>
    <t>CARPETA DE 3 ARGOLLA DE 2</t>
  </si>
  <si>
    <t>CARPETA DE 3 ARGOLLA DE 3</t>
  </si>
  <si>
    <t>CARPETA DE 3 ARGOLLA DE 4</t>
  </si>
  <si>
    <t>309</t>
  </si>
  <si>
    <t>310</t>
  </si>
  <si>
    <t>311</t>
  </si>
  <si>
    <t>LAPICES DE MADERA</t>
  </si>
  <si>
    <t>LAPIZ DE CERA 12x1 (6x20x12)</t>
  </si>
  <si>
    <t>743</t>
  </si>
  <si>
    <t>678</t>
  </si>
  <si>
    <t>BOLIGRAFO AZUL 12/1</t>
  </si>
  <si>
    <t>LIBRETA RAYADA 8 1/2 x 11 AMARILLA</t>
  </si>
  <si>
    <t>684</t>
  </si>
  <si>
    <t>VASO CONICO DE PAPEL 200/1</t>
  </si>
  <si>
    <t>PINTURA AZUL POSITIVO, CANO ELITE</t>
  </si>
  <si>
    <t xml:space="preserve">PINTURA AZUL POSITIVO, PRO - ADVANCE </t>
  </si>
  <si>
    <t xml:space="preserve">PINTURA AZUL TURQUESA , PRO - ADVANCE </t>
  </si>
  <si>
    <t xml:space="preserve">PINTURA ARENA, CANO ELITE </t>
  </si>
  <si>
    <t xml:space="preserve">PINTURA TRAFICO,BLANCO, TROPICAL  </t>
  </si>
  <si>
    <t xml:space="preserve">CUBETA </t>
  </si>
  <si>
    <t xml:space="preserve">PINTURA TRAFICO,BLANCO, CANO </t>
  </si>
  <si>
    <t xml:space="preserve">PINTURA NEGRO KROMAX POSITIVO </t>
  </si>
  <si>
    <t xml:space="preserve">PINTURA BLANCO TROPICAL </t>
  </si>
  <si>
    <t xml:space="preserve">PINTURA MAGENTA , CANO ELITE </t>
  </si>
  <si>
    <t xml:space="preserve">PINTURA AMARILLO POSITIVO, CANO ELITE </t>
  </si>
  <si>
    <t xml:space="preserve">PINTURA AMARILLO FIESTA TROPICAL </t>
  </si>
  <si>
    <t xml:space="preserve">PINTURA AMARILLO TRAFICO TROPICAL </t>
  </si>
  <si>
    <t xml:space="preserve">GALON </t>
  </si>
  <si>
    <t xml:space="preserve">PINTURA AZUL ESMALTE TROPICAL </t>
  </si>
  <si>
    <t>PINTURA BLANCO ESMALTE TROPICAL</t>
  </si>
  <si>
    <t xml:space="preserve">PINTURA VERDE OSCURO TROPICAL </t>
  </si>
  <si>
    <t xml:space="preserve">PINTURA NEGRO ESMALTE  TROPICAL </t>
  </si>
  <si>
    <t xml:space="preserve">TELEVISOR DE 32´´ - DAIWA   </t>
  </si>
  <si>
    <t>SILLA DE RUEDA LEVANTA PIES 18</t>
  </si>
  <si>
    <t>SILLA DE RUEDA LEVANTA PIES 22</t>
  </si>
  <si>
    <t>PRECIO</t>
  </si>
  <si>
    <t xml:space="preserve">TORNILLO DIABLITO 3" </t>
  </si>
  <si>
    <t>TORNILLO DIABLITO 1x8</t>
  </si>
  <si>
    <t xml:space="preserve">TORNILLO 3´´x 12      </t>
  </si>
  <si>
    <t>TORNILLO DIABLITOS DE 1/2</t>
  </si>
  <si>
    <t>TORNILLO DIABLITOS DE 1</t>
  </si>
  <si>
    <t>TORNILLO DIABLITOS DE 10X3</t>
  </si>
  <si>
    <t>TORNILLO DIABLITOS DE 2</t>
  </si>
  <si>
    <t>TORNILLO DIABLITOS DE 10X1X12</t>
  </si>
  <si>
    <t>GALLETA DE SODA 20/1 HATUEY 6/1</t>
  </si>
  <si>
    <t>GALLETAS SODA AVIVA 20/1 6/1</t>
  </si>
  <si>
    <t>AGUA ALASKA 20/1</t>
  </si>
  <si>
    <t>ARTICULO DAÑADO</t>
  </si>
  <si>
    <t>PINTURA TROPICAL CONTRACTOR MAGENTA 06</t>
  </si>
  <si>
    <t xml:space="preserve">PINTURA TROPICAL PLUS AMARILLO 28                 </t>
  </si>
  <si>
    <t xml:space="preserve">PINTURA VERDE CIELO TROPICAL PLUS </t>
  </si>
  <si>
    <t>PINTURA AMARILLO TROPICAL PLUS</t>
  </si>
  <si>
    <t xml:space="preserve">PINTURA VERDE OXIDO </t>
  </si>
  <si>
    <t xml:space="preserve">CANASTILLA PARA BEBE </t>
  </si>
  <si>
    <t xml:space="preserve">KITS DE RACIONES ALIMENTICIAS   </t>
  </si>
  <si>
    <t>INVENTARIO TRIMESTRAL ENERO -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</si>
</sst>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&quot;ALM-DUARTE&quot;\-########"/>
    <numFmt numFmtId="166" formatCode="dd/mm/yyyy;@"/>
    <numFmt numFmtId="167" formatCode="[$-80A]dddd\,\ dd&quot; de &quot;mmmm&quot; de &quot;yyyy;@"/>
    <numFmt numFmtId="168" formatCode="_-* #,##0_-;\-* #,##0_-;_-* &quot;-&quot;??_-;_-@_-"/>
    <numFmt numFmtId="169" formatCode="[$-80A]dddd\,\ dd&quot;-&quot;mmmm&quot;-&quot;yyyy;@"/>
    <numFmt numFmtId="170" formatCode="_([$$-1C0A]* #,##0.00_);_([$$-1C0A]* \(#,##0.00\);_([$$-1C0A]* &quot;-&quot;??_);_(@_)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</font>
    <font>
      <sz val="11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</font>
    <font>
      <sz val="10"/>
      <color theme="1"/>
      <name val="Times New Roman"/>
      <family val="1"/>
    </font>
    <font>
      <b/>
      <sz val="11"/>
      <color rgb="FF0070C0"/>
      <name val="Calibri"/>
      <family val="2"/>
    </font>
    <font>
      <b/>
      <sz val="11"/>
      <color rgb="FF00B05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37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 vertical="top"/>
    </xf>
    <xf numFmtId="165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/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3" fontId="4" fillId="0" borderId="0" xfId="0" applyNumberFormat="1" applyFont="1"/>
    <xf numFmtId="3" fontId="5" fillId="0" borderId="0" xfId="0" applyNumberFormat="1" applyFont="1"/>
    <xf numFmtId="3" fontId="5" fillId="0" borderId="0" xfId="0" applyNumberFormat="1" applyFont="1" applyAlignment="1">
      <alignment horizontal="center" vertical="center"/>
    </xf>
    <xf numFmtId="3" fontId="5" fillId="2" borderId="2" xfId="0" applyNumberFormat="1" applyFont="1" applyFill="1" applyBorder="1" applyAlignment="1">
      <alignment horizontal="center"/>
    </xf>
    <xf numFmtId="0" fontId="7" fillId="0" borderId="0" xfId="0" applyFont="1" applyAlignment="1">
      <alignment horizontal="left" vertical="center" indent="1"/>
    </xf>
    <xf numFmtId="0" fontId="4" fillId="0" borderId="1" xfId="0" applyFont="1" applyBorder="1" applyAlignment="1">
      <alignment horizontal="right"/>
    </xf>
    <xf numFmtId="164" fontId="4" fillId="0" borderId="0" xfId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3" fontId="8" fillId="0" borderId="1" xfId="0" applyNumberFormat="1" applyFont="1" applyBorder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3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3" fontId="8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3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3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0" fillId="0" borderId="0" xfId="0" applyFont="1"/>
    <xf numFmtId="0" fontId="0" fillId="0" borderId="4" xfId="0" applyBorder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167" fontId="11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64" fontId="11" fillId="0" borderId="1" xfId="1" applyFont="1" applyBorder="1" applyAlignment="1">
      <alignment horizontal="center" vertical="center" wrapText="1"/>
    </xf>
    <xf numFmtId="164" fontId="11" fillId="0" borderId="2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68" fontId="12" fillId="0" borderId="2" xfId="1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64" fontId="12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64" fontId="13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67" fontId="10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4" fillId="0" borderId="0" xfId="0" applyFont="1" applyAlignment="1">
      <alignment horizontal="center" vertical="center" wrapText="1"/>
    </xf>
    <xf numFmtId="164" fontId="10" fillId="0" borderId="1" xfId="1" applyFont="1" applyBorder="1" applyAlignment="1">
      <alignment vertical="center"/>
    </xf>
    <xf numFmtId="164" fontId="10" fillId="0" borderId="1" xfId="1" applyFont="1" applyBorder="1" applyAlignment="1">
      <alignment vertical="center" wrapText="1"/>
    </xf>
    <xf numFmtId="164" fontId="15" fillId="0" borderId="1" xfId="1" applyFont="1" applyBorder="1" applyAlignment="1">
      <alignment horizontal="center" vertical="center"/>
    </xf>
    <xf numFmtId="0" fontId="10" fillId="0" borderId="1" xfId="0" applyFont="1" applyBorder="1"/>
    <xf numFmtId="164" fontId="10" fillId="0" borderId="1" xfId="1" applyFont="1" applyBorder="1"/>
    <xf numFmtId="167" fontId="0" fillId="0" borderId="0" xfId="0" applyNumberFormat="1"/>
    <xf numFmtId="164" fontId="0" fillId="0" borderId="0" xfId="1" applyFont="1" applyBorder="1"/>
    <xf numFmtId="0" fontId="0" fillId="0" borderId="5" xfId="0" applyBorder="1"/>
    <xf numFmtId="167" fontId="0" fillId="0" borderId="1" xfId="0" applyNumberFormat="1" applyBorder="1"/>
    <xf numFmtId="0" fontId="0" fillId="0" borderId="7" xfId="0" applyBorder="1"/>
    <xf numFmtId="164" fontId="0" fillId="0" borderId="4" xfId="1" applyFont="1" applyBorder="1"/>
    <xf numFmtId="164" fontId="0" fillId="0" borderId="1" xfId="1" applyFont="1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68" fontId="0" fillId="0" borderId="0" xfId="1" applyNumberFormat="1" applyFont="1" applyAlignment="1">
      <alignment horizontal="center" vertical="center"/>
    </xf>
    <xf numFmtId="168" fontId="0" fillId="0" borderId="1" xfId="1" applyNumberFormat="1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5" fontId="1" fillId="0" borderId="1" xfId="0" applyNumberFormat="1" applyFont="1" applyBorder="1" applyAlignment="1">
      <alignment horizontal="center" vertical="center" wrapText="1"/>
    </xf>
    <xf numFmtId="168" fontId="1" fillId="0" borderId="1" xfId="1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 wrapText="1"/>
    </xf>
    <xf numFmtId="3" fontId="0" fillId="0" borderId="8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0" fontId="0" fillId="4" borderId="0" xfId="0" applyFill="1"/>
    <xf numFmtId="170" fontId="0" fillId="0" borderId="1" xfId="0" applyNumberFormat="1" applyBorder="1"/>
    <xf numFmtId="44" fontId="0" fillId="0" borderId="1" xfId="3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170" fontId="0" fillId="0" borderId="0" xfId="0" applyNumberFormat="1"/>
    <xf numFmtId="0" fontId="2" fillId="7" borderId="1" xfId="0" applyFont="1" applyFill="1" applyBorder="1"/>
    <xf numFmtId="0" fontId="2" fillId="7" borderId="1" xfId="0" applyFont="1" applyFill="1" applyBorder="1" applyAlignment="1">
      <alignment horizontal="center" vertical="center"/>
    </xf>
    <xf numFmtId="9" fontId="17" fillId="0" borderId="1" xfId="2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0" fontId="17" fillId="6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9" fillId="0" borderId="1" xfId="1" applyFont="1" applyBorder="1" applyAlignment="1">
      <alignment horizontal="center" vertical="center"/>
    </xf>
    <xf numFmtId="164" fontId="9" fillId="0" borderId="7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69" fontId="13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3" fontId="14" fillId="0" borderId="2" xfId="0" applyNumberFormat="1" applyFont="1" applyBorder="1" applyAlignment="1">
      <alignment horizontal="center" vertical="center" wrapText="1"/>
    </xf>
    <xf numFmtId="3" fontId="14" fillId="0" borderId="6" xfId="0" applyNumberFormat="1" applyFont="1" applyBorder="1" applyAlignment="1">
      <alignment horizontal="center" vertical="center" wrapText="1"/>
    </xf>
    <xf numFmtId="3" fontId="14" fillId="0" borderId="5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167" fontId="13" fillId="0" borderId="2" xfId="0" applyNumberFormat="1" applyFont="1" applyBorder="1" applyAlignment="1">
      <alignment horizontal="center" vertical="center"/>
    </xf>
    <xf numFmtId="167" fontId="13" fillId="0" borderId="6" xfId="0" applyNumberFormat="1" applyFont="1" applyBorder="1" applyAlignment="1">
      <alignment horizontal="center" vertical="center"/>
    </xf>
    <xf numFmtId="167" fontId="13" fillId="0" borderId="5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2" fontId="14" fillId="0" borderId="6" xfId="0" applyNumberFormat="1" applyFont="1" applyBorder="1" applyAlignment="1">
      <alignment horizontal="center" vertical="center" wrapText="1"/>
    </xf>
    <xf numFmtId="2" fontId="14" fillId="0" borderId="5" xfId="0" applyNumberFormat="1" applyFont="1" applyBorder="1" applyAlignment="1">
      <alignment horizontal="center" vertical="center" wrapText="1"/>
    </xf>
    <xf numFmtId="167" fontId="1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5" fontId="0" fillId="0" borderId="2" xfId="0" applyNumberFormat="1" applyBorder="1" applyAlignment="1">
      <alignment horizontal="center" vertical="center"/>
    </xf>
    <xf numFmtId="15" fontId="0" fillId="0" borderId="6" xfId="0" applyNumberFormat="1" applyBorder="1" applyAlignment="1">
      <alignment horizontal="center" vertical="center"/>
    </xf>
    <xf numFmtId="15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</cellXfs>
  <cellStyles count="4">
    <cellStyle name="Millares" xfId="1" builtinId="3"/>
    <cellStyle name="Moneda" xfId="3" builtinId="4"/>
    <cellStyle name="Normal" xfId="0" builtinId="0"/>
    <cellStyle name="Porcentaje" xfId="2" builtinId="5"/>
  </cellStyles>
  <dxfs count="0"/>
  <tableStyles count="1" defaultTableStyle="TableStyleMedium2" defaultPivotStyle="PivotStyleLight16">
    <tableStyle name="Invisible" pivot="0" table="0" count="0" xr9:uid="{63B56FDA-0B31-43FE-8DD2-0C3837D740A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 /><Relationship Id="rId3" Type="http://schemas.openxmlformats.org/officeDocument/2006/relationships/worksheet" Target="worksheets/sheet3.xml" /><Relationship Id="rId7" Type="http://schemas.openxmlformats.org/officeDocument/2006/relationships/styles" Target="styles.xml" /><Relationship Id="rId12" Type="http://schemas.openxmlformats.org/officeDocument/2006/relationships/customXml" Target="../customXml/item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theme" Target="theme/theme1.xml" /><Relationship Id="rId11" Type="http://schemas.openxmlformats.org/officeDocument/2006/relationships/customXml" Target="../customXml/item2.xml" /><Relationship Id="rId5" Type="http://schemas.openxmlformats.org/officeDocument/2006/relationships/worksheet" Target="worksheets/sheet5.xml" /><Relationship Id="rId10" Type="http://schemas.openxmlformats.org/officeDocument/2006/relationships/customXml" Target="../customXml/item1.xml" /><Relationship Id="rId4" Type="http://schemas.openxmlformats.org/officeDocument/2006/relationships/worksheet" Target="worksheets/sheet4.xml" /><Relationship Id="rId9" Type="http://schemas.openxmlformats.org/officeDocument/2006/relationships/calcChain" Target="calcChain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</xdr:colOff>
      <xdr:row>0</xdr:row>
      <xdr:rowOff>152400</xdr:rowOff>
    </xdr:from>
    <xdr:ext cx="1828799" cy="844550"/>
    <xdr:pic>
      <xdr:nvPicPr>
        <xdr:cNvPr id="2" name="Imagen 1">
          <a:extLst>
            <a:ext uri="{FF2B5EF4-FFF2-40B4-BE49-F238E27FC236}">
              <a16:creationId xmlns:a16="http://schemas.microsoft.com/office/drawing/2014/main" id="{DF1FE546-FE6A-4EF9-B0B0-C176331F7AAB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6" y="152400"/>
          <a:ext cx="1828799" cy="8445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C160F-8FB5-49B9-AFEA-8054E5F7A998}">
  <dimension ref="A1:F301"/>
  <sheetViews>
    <sheetView tabSelected="1" view="pageBreakPreview" zoomScale="60" zoomScaleNormal="100" workbookViewId="0">
      <selection activeCell="F1" sqref="F1:F1048576"/>
    </sheetView>
  </sheetViews>
  <sheetFormatPr defaultColWidth="10.76171875" defaultRowHeight="15" x14ac:dyDescent="0.2"/>
  <cols>
    <col min="1" max="1" width="13.1796875" customWidth="1"/>
    <col min="2" max="2" width="63.08984375" customWidth="1"/>
    <col min="3" max="3" width="18.29296875" customWidth="1"/>
    <col min="4" max="4" width="13.1796875" customWidth="1"/>
    <col min="5" max="5" width="16.0078125" customWidth="1"/>
  </cols>
  <sheetData>
    <row r="1" spans="1:5" ht="15" customHeight="1" x14ac:dyDescent="0.2">
      <c r="A1" s="93" t="s">
        <v>588</v>
      </c>
      <c r="B1" s="93"/>
      <c r="C1" s="93"/>
      <c r="D1" s="93"/>
      <c r="E1" s="93"/>
    </row>
    <row r="2" spans="1:5" ht="15" customHeight="1" x14ac:dyDescent="0.2">
      <c r="A2" s="93"/>
      <c r="B2" s="93"/>
      <c r="C2" s="93"/>
      <c r="D2" s="93"/>
      <c r="E2" s="93"/>
    </row>
    <row r="3" spans="1:5" ht="18.75" x14ac:dyDescent="0.25">
      <c r="A3" s="91" t="s">
        <v>203</v>
      </c>
      <c r="B3" s="92" t="s">
        <v>193</v>
      </c>
      <c r="C3" s="92" t="s">
        <v>568</v>
      </c>
      <c r="D3" s="92" t="s">
        <v>216</v>
      </c>
      <c r="E3" s="92" t="s">
        <v>0</v>
      </c>
    </row>
    <row r="4" spans="1:5" s="86" customFormat="1" x14ac:dyDescent="0.2">
      <c r="A4" s="74" t="s">
        <v>262</v>
      </c>
      <c r="B4" s="40" t="s">
        <v>265</v>
      </c>
      <c r="C4" s="87"/>
      <c r="D4" s="74" t="s">
        <v>25</v>
      </c>
      <c r="E4" s="74">
        <v>50</v>
      </c>
    </row>
    <row r="5" spans="1:5" s="86" customFormat="1" x14ac:dyDescent="0.2">
      <c r="A5" s="74" t="s">
        <v>267</v>
      </c>
      <c r="B5" s="40" t="s">
        <v>266</v>
      </c>
      <c r="C5" s="87">
        <v>2542.37</v>
      </c>
      <c r="D5" s="74" t="s">
        <v>12</v>
      </c>
      <c r="E5" s="74">
        <v>100</v>
      </c>
    </row>
    <row r="6" spans="1:5" s="86" customFormat="1" x14ac:dyDescent="0.2">
      <c r="A6" s="74">
        <v>819</v>
      </c>
      <c r="B6" s="40" t="s">
        <v>269</v>
      </c>
      <c r="C6" s="87">
        <v>1571.76</v>
      </c>
      <c r="D6" s="74" t="s">
        <v>12</v>
      </c>
      <c r="E6" s="74">
        <v>7</v>
      </c>
    </row>
    <row r="7" spans="1:5" x14ac:dyDescent="0.2">
      <c r="A7" s="74">
        <v>959</v>
      </c>
      <c r="B7" s="40" t="s">
        <v>268</v>
      </c>
      <c r="C7" s="87">
        <v>1156.78</v>
      </c>
      <c r="D7" s="74" t="s">
        <v>12</v>
      </c>
      <c r="E7" s="74">
        <v>146</v>
      </c>
    </row>
    <row r="8" spans="1:5" x14ac:dyDescent="0.2">
      <c r="A8" s="74">
        <v>477</v>
      </c>
      <c r="B8" s="40" t="s">
        <v>409</v>
      </c>
      <c r="C8" s="87">
        <v>5.16</v>
      </c>
      <c r="D8" s="74" t="s">
        <v>12</v>
      </c>
      <c r="E8" s="74">
        <v>100</v>
      </c>
    </row>
    <row r="9" spans="1:5" x14ac:dyDescent="0.2">
      <c r="A9" s="74">
        <v>504</v>
      </c>
      <c r="B9" s="40" t="s">
        <v>412</v>
      </c>
      <c r="C9" s="87">
        <v>3.72</v>
      </c>
      <c r="D9" s="74" t="s">
        <v>12</v>
      </c>
      <c r="E9" s="74">
        <v>198</v>
      </c>
    </row>
    <row r="10" spans="1:5" x14ac:dyDescent="0.2">
      <c r="A10" s="74">
        <v>656</v>
      </c>
      <c r="B10" s="40" t="s">
        <v>579</v>
      </c>
      <c r="C10" s="87">
        <v>138</v>
      </c>
      <c r="D10" s="74" t="s">
        <v>24</v>
      </c>
      <c r="E10" s="74">
        <v>1133</v>
      </c>
    </row>
    <row r="11" spans="1:5" x14ac:dyDescent="0.2">
      <c r="A11" s="74">
        <v>277</v>
      </c>
      <c r="B11" s="40" t="s">
        <v>512</v>
      </c>
      <c r="C11" s="87">
        <v>2180</v>
      </c>
      <c r="D11" s="74" t="s">
        <v>25</v>
      </c>
      <c r="E11" s="74">
        <v>22</v>
      </c>
    </row>
    <row r="12" spans="1:5" x14ac:dyDescent="0.2">
      <c r="A12" s="74"/>
      <c r="B12" s="40" t="s">
        <v>503</v>
      </c>
      <c r="C12" s="87"/>
      <c r="D12" s="74" t="s">
        <v>12</v>
      </c>
      <c r="E12" s="74">
        <v>1</v>
      </c>
    </row>
    <row r="13" spans="1:5" x14ac:dyDescent="0.2">
      <c r="A13" s="74"/>
      <c r="B13" s="40" t="s">
        <v>502</v>
      </c>
      <c r="C13" s="87"/>
      <c r="D13" s="74" t="s">
        <v>12</v>
      </c>
      <c r="E13" s="74">
        <v>2</v>
      </c>
    </row>
    <row r="14" spans="1:5" x14ac:dyDescent="0.2">
      <c r="A14" s="74" t="s">
        <v>359</v>
      </c>
      <c r="B14" s="40" t="s">
        <v>357</v>
      </c>
      <c r="C14" s="87">
        <v>70</v>
      </c>
      <c r="D14" s="74" t="s">
        <v>358</v>
      </c>
      <c r="E14" s="74">
        <v>635</v>
      </c>
    </row>
    <row r="15" spans="1:5" x14ac:dyDescent="0.2">
      <c r="A15" s="74" t="s">
        <v>326</v>
      </c>
      <c r="B15" s="40" t="s">
        <v>325</v>
      </c>
      <c r="C15" s="87">
        <v>8.31</v>
      </c>
      <c r="D15" s="74" t="s">
        <v>12</v>
      </c>
      <c r="E15" s="74">
        <v>1</v>
      </c>
    </row>
    <row r="16" spans="1:5" x14ac:dyDescent="0.2">
      <c r="A16" s="74">
        <v>253</v>
      </c>
      <c r="B16" s="40" t="s">
        <v>331</v>
      </c>
      <c r="C16" s="87">
        <v>360</v>
      </c>
      <c r="D16" s="74" t="s">
        <v>198</v>
      </c>
      <c r="E16" s="74">
        <v>186</v>
      </c>
    </row>
    <row r="17" spans="1:5" x14ac:dyDescent="0.2">
      <c r="A17" s="74">
        <v>602</v>
      </c>
      <c r="B17" s="40" t="s">
        <v>505</v>
      </c>
      <c r="C17" s="87">
        <v>1059.32</v>
      </c>
      <c r="D17" s="74" t="s">
        <v>12</v>
      </c>
      <c r="E17" s="74">
        <v>156</v>
      </c>
    </row>
    <row r="18" spans="1:5" x14ac:dyDescent="0.2">
      <c r="A18" s="74">
        <v>254</v>
      </c>
      <c r="B18" s="40" t="s">
        <v>522</v>
      </c>
      <c r="C18" s="87">
        <v>890</v>
      </c>
      <c r="D18" s="74" t="s">
        <v>12</v>
      </c>
      <c r="E18" s="74">
        <v>8</v>
      </c>
    </row>
    <row r="19" spans="1:5" x14ac:dyDescent="0.2">
      <c r="A19" s="74">
        <v>324</v>
      </c>
      <c r="B19" s="40" t="s">
        <v>520</v>
      </c>
      <c r="C19" s="87">
        <v>180</v>
      </c>
      <c r="D19" s="74" t="s">
        <v>12</v>
      </c>
      <c r="E19" s="74">
        <v>12</v>
      </c>
    </row>
    <row r="20" spans="1:5" x14ac:dyDescent="0.2">
      <c r="A20" s="74">
        <v>255</v>
      </c>
      <c r="B20" s="40" t="s">
        <v>519</v>
      </c>
      <c r="C20" s="87">
        <v>495</v>
      </c>
      <c r="D20" s="74" t="s">
        <v>12</v>
      </c>
      <c r="E20" s="74">
        <v>35</v>
      </c>
    </row>
    <row r="21" spans="1:5" x14ac:dyDescent="0.2">
      <c r="A21" s="74">
        <v>599</v>
      </c>
      <c r="B21" s="40" t="s">
        <v>199</v>
      </c>
      <c r="C21" s="87">
        <v>3700</v>
      </c>
      <c r="D21" s="74" t="s">
        <v>12</v>
      </c>
      <c r="E21" s="74">
        <v>44</v>
      </c>
    </row>
    <row r="22" spans="1:5" x14ac:dyDescent="0.2">
      <c r="A22" s="74">
        <v>585</v>
      </c>
      <c r="B22" s="40" t="s">
        <v>311</v>
      </c>
      <c r="C22" s="87">
        <v>2900</v>
      </c>
      <c r="D22" s="74" t="s">
        <v>12</v>
      </c>
      <c r="E22" s="74">
        <v>54</v>
      </c>
    </row>
    <row r="23" spans="1:5" x14ac:dyDescent="0.2">
      <c r="A23" s="74"/>
      <c r="B23" s="40" t="s">
        <v>307</v>
      </c>
      <c r="C23" s="87"/>
      <c r="D23" s="74" t="s">
        <v>12</v>
      </c>
      <c r="E23" s="74">
        <v>46</v>
      </c>
    </row>
    <row r="24" spans="1:5" x14ac:dyDescent="0.2">
      <c r="A24" s="74">
        <v>279</v>
      </c>
      <c r="B24" s="40" t="s">
        <v>508</v>
      </c>
      <c r="C24" s="87">
        <v>137</v>
      </c>
      <c r="D24" s="74" t="s">
        <v>358</v>
      </c>
      <c r="E24" s="74">
        <v>62</v>
      </c>
    </row>
    <row r="25" spans="1:5" x14ac:dyDescent="0.2">
      <c r="A25" s="74">
        <v>444</v>
      </c>
      <c r="B25" s="40" t="s">
        <v>453</v>
      </c>
      <c r="C25" s="87">
        <v>1505</v>
      </c>
      <c r="D25" s="74" t="s">
        <v>12</v>
      </c>
      <c r="E25" s="74">
        <v>111</v>
      </c>
    </row>
    <row r="26" spans="1:5" x14ac:dyDescent="0.2">
      <c r="A26" s="74">
        <v>445</v>
      </c>
      <c r="B26" s="40" t="s">
        <v>197</v>
      </c>
      <c r="C26" s="87">
        <v>1383</v>
      </c>
      <c r="D26" s="74" t="s">
        <v>12</v>
      </c>
      <c r="E26" s="74">
        <v>92</v>
      </c>
    </row>
    <row r="27" spans="1:5" x14ac:dyDescent="0.2">
      <c r="A27" s="74">
        <v>993</v>
      </c>
      <c r="B27" s="40" t="s">
        <v>452</v>
      </c>
      <c r="C27" s="87">
        <v>1505</v>
      </c>
      <c r="D27" s="74" t="s">
        <v>12</v>
      </c>
      <c r="E27" s="74">
        <v>49</v>
      </c>
    </row>
    <row r="28" spans="1:5" x14ac:dyDescent="0.2">
      <c r="A28" s="74">
        <v>674</v>
      </c>
      <c r="B28" s="40" t="s">
        <v>212</v>
      </c>
      <c r="C28" s="87">
        <v>7380</v>
      </c>
      <c r="D28" s="74" t="s">
        <v>12</v>
      </c>
      <c r="E28" s="74">
        <v>20</v>
      </c>
    </row>
    <row r="29" spans="1:5" x14ac:dyDescent="0.2">
      <c r="A29" s="74">
        <v>643</v>
      </c>
      <c r="B29" s="40" t="s">
        <v>209</v>
      </c>
      <c r="C29" s="87">
        <v>484</v>
      </c>
      <c r="D29" s="74" t="s">
        <v>12</v>
      </c>
      <c r="E29" s="74">
        <v>30</v>
      </c>
    </row>
    <row r="30" spans="1:5" x14ac:dyDescent="0.2">
      <c r="A30" s="74">
        <v>91</v>
      </c>
      <c r="B30" s="40" t="s">
        <v>208</v>
      </c>
      <c r="C30" s="87">
        <v>0.01</v>
      </c>
      <c r="D30" s="74" t="s">
        <v>12</v>
      </c>
      <c r="E30" s="74">
        <v>4350</v>
      </c>
    </row>
    <row r="31" spans="1:5" x14ac:dyDescent="0.2">
      <c r="A31" s="74" t="s">
        <v>354</v>
      </c>
      <c r="B31" s="40" t="s">
        <v>353</v>
      </c>
      <c r="C31" s="87">
        <v>25</v>
      </c>
      <c r="D31" s="74" t="s">
        <v>25</v>
      </c>
      <c r="E31" s="74">
        <v>37</v>
      </c>
    </row>
    <row r="32" spans="1:5" x14ac:dyDescent="0.2">
      <c r="A32" s="74">
        <v>583</v>
      </c>
      <c r="B32" s="40" t="s">
        <v>194</v>
      </c>
      <c r="C32" s="87">
        <v>900</v>
      </c>
      <c r="D32" s="74" t="s">
        <v>12</v>
      </c>
      <c r="E32" s="74">
        <v>655</v>
      </c>
    </row>
    <row r="33" spans="1:5" x14ac:dyDescent="0.2">
      <c r="A33" s="74">
        <v>593</v>
      </c>
      <c r="B33" s="40" t="s">
        <v>195</v>
      </c>
      <c r="C33" s="87">
        <v>1100</v>
      </c>
      <c r="D33" s="74" t="s">
        <v>12</v>
      </c>
      <c r="E33" s="74">
        <v>473</v>
      </c>
    </row>
    <row r="34" spans="1:5" x14ac:dyDescent="0.2">
      <c r="A34" s="74">
        <v>550</v>
      </c>
      <c r="B34" s="40" t="s">
        <v>308</v>
      </c>
      <c r="C34" s="87">
        <v>4585</v>
      </c>
      <c r="D34" s="74" t="s">
        <v>12</v>
      </c>
      <c r="E34" s="74">
        <v>108</v>
      </c>
    </row>
    <row r="35" spans="1:5" x14ac:dyDescent="0.2">
      <c r="A35" s="74" t="s">
        <v>396</v>
      </c>
      <c r="B35" s="40" t="s">
        <v>395</v>
      </c>
      <c r="C35" s="87">
        <v>46</v>
      </c>
      <c r="D35" s="74" t="s">
        <v>12</v>
      </c>
      <c r="E35" s="74">
        <v>268</v>
      </c>
    </row>
    <row r="36" spans="1:5" x14ac:dyDescent="0.2">
      <c r="A36" s="74">
        <v>718</v>
      </c>
      <c r="B36" s="40" t="s">
        <v>543</v>
      </c>
      <c r="C36" s="87">
        <v>100</v>
      </c>
      <c r="D36" s="74" t="s">
        <v>467</v>
      </c>
      <c r="E36" s="74">
        <v>492</v>
      </c>
    </row>
    <row r="37" spans="1:5" x14ac:dyDescent="0.2">
      <c r="A37" s="74">
        <v>499</v>
      </c>
      <c r="B37" s="40" t="s">
        <v>403</v>
      </c>
      <c r="C37" s="87">
        <v>113.35</v>
      </c>
      <c r="D37" s="74" t="s">
        <v>12</v>
      </c>
      <c r="E37" s="74">
        <v>19</v>
      </c>
    </row>
    <row r="38" spans="1:5" x14ac:dyDescent="0.2">
      <c r="A38" s="74">
        <v>500</v>
      </c>
      <c r="B38" s="40" t="s">
        <v>413</v>
      </c>
      <c r="C38" s="87">
        <v>84.75</v>
      </c>
      <c r="D38" s="74" t="s">
        <v>12</v>
      </c>
      <c r="E38" s="74">
        <v>13</v>
      </c>
    </row>
    <row r="39" spans="1:5" x14ac:dyDescent="0.2">
      <c r="A39" s="74" t="s">
        <v>443</v>
      </c>
      <c r="B39" s="40" t="s">
        <v>439</v>
      </c>
      <c r="C39" s="87">
        <v>86.86</v>
      </c>
      <c r="D39" s="74" t="s">
        <v>12</v>
      </c>
      <c r="E39" s="74">
        <v>85</v>
      </c>
    </row>
    <row r="40" spans="1:5" x14ac:dyDescent="0.2">
      <c r="A40" s="74" t="s">
        <v>444</v>
      </c>
      <c r="B40" s="40" t="s">
        <v>440</v>
      </c>
      <c r="C40" s="87">
        <v>153.6</v>
      </c>
      <c r="D40" s="74" t="s">
        <v>12</v>
      </c>
      <c r="E40" s="74">
        <v>488</v>
      </c>
    </row>
    <row r="41" spans="1:5" x14ac:dyDescent="0.2">
      <c r="A41" s="74" t="s">
        <v>442</v>
      </c>
      <c r="B41" s="40" t="s">
        <v>441</v>
      </c>
      <c r="C41" s="87">
        <v>82</v>
      </c>
      <c r="D41" s="74" t="s">
        <v>12</v>
      </c>
      <c r="E41" s="74">
        <v>708</v>
      </c>
    </row>
    <row r="42" spans="1:5" x14ac:dyDescent="0.2">
      <c r="A42" s="74">
        <v>281</v>
      </c>
      <c r="B42" s="40" t="s">
        <v>509</v>
      </c>
      <c r="C42" s="87">
        <v>290</v>
      </c>
      <c r="D42" s="74" t="s">
        <v>358</v>
      </c>
      <c r="E42" s="74">
        <v>720</v>
      </c>
    </row>
    <row r="43" spans="1:5" x14ac:dyDescent="0.2">
      <c r="A43" s="74">
        <v>86</v>
      </c>
      <c r="B43" s="40" t="s">
        <v>414</v>
      </c>
      <c r="C43" s="87">
        <v>62.89</v>
      </c>
      <c r="D43" s="74" t="s">
        <v>12</v>
      </c>
      <c r="E43" s="74">
        <v>153</v>
      </c>
    </row>
    <row r="44" spans="1:5" x14ac:dyDescent="0.2">
      <c r="A44" s="74">
        <v>613</v>
      </c>
      <c r="B44" s="40" t="s">
        <v>465</v>
      </c>
      <c r="C44" s="87">
        <v>1150</v>
      </c>
      <c r="D44" s="74" t="s">
        <v>12</v>
      </c>
      <c r="E44" s="74">
        <v>104</v>
      </c>
    </row>
    <row r="45" spans="1:5" x14ac:dyDescent="0.2">
      <c r="A45" s="74">
        <v>435</v>
      </c>
      <c r="B45" s="40" t="s">
        <v>264</v>
      </c>
      <c r="C45" s="87">
        <v>13300</v>
      </c>
      <c r="D45" s="74" t="s">
        <v>12</v>
      </c>
      <c r="E45" s="74">
        <v>115</v>
      </c>
    </row>
    <row r="46" spans="1:5" x14ac:dyDescent="0.2">
      <c r="A46" s="74">
        <v>397</v>
      </c>
      <c r="B46" s="40" t="s">
        <v>445</v>
      </c>
      <c r="C46" s="87">
        <v>14700</v>
      </c>
      <c r="D46" s="74" t="s">
        <v>12</v>
      </c>
      <c r="E46" s="74">
        <v>48</v>
      </c>
    </row>
    <row r="47" spans="1:5" x14ac:dyDescent="0.2">
      <c r="A47" s="74" t="s">
        <v>255</v>
      </c>
      <c r="B47" s="40" t="s">
        <v>254</v>
      </c>
      <c r="C47" s="87">
        <v>10169.49</v>
      </c>
      <c r="D47" s="74" t="s">
        <v>12</v>
      </c>
      <c r="E47" s="74">
        <v>110</v>
      </c>
    </row>
    <row r="48" spans="1:5" x14ac:dyDescent="0.2">
      <c r="A48" s="74">
        <v>568</v>
      </c>
      <c r="B48" s="40" t="s">
        <v>263</v>
      </c>
      <c r="C48" s="87">
        <v>7203.39</v>
      </c>
      <c r="D48" s="74" t="s">
        <v>12</v>
      </c>
      <c r="E48" s="74">
        <v>372</v>
      </c>
    </row>
    <row r="49" spans="1:5" x14ac:dyDescent="0.2">
      <c r="A49" s="74" t="s">
        <v>292</v>
      </c>
      <c r="B49" s="40" t="s">
        <v>290</v>
      </c>
      <c r="C49" s="87">
        <v>25199</v>
      </c>
      <c r="D49" s="74" t="s">
        <v>12</v>
      </c>
      <c r="E49" s="74">
        <v>76</v>
      </c>
    </row>
    <row r="50" spans="1:5" x14ac:dyDescent="0.2">
      <c r="A50" s="74" t="s">
        <v>293</v>
      </c>
      <c r="B50" s="40" t="s">
        <v>291</v>
      </c>
      <c r="C50" s="87">
        <v>1779.66</v>
      </c>
      <c r="D50" s="74" t="s">
        <v>12</v>
      </c>
      <c r="E50" s="74">
        <v>40</v>
      </c>
    </row>
    <row r="51" spans="1:5" x14ac:dyDescent="0.2">
      <c r="A51" s="74">
        <v>245</v>
      </c>
      <c r="B51" s="40" t="s">
        <v>586</v>
      </c>
      <c r="C51" s="87">
        <v>1219.6500000000001</v>
      </c>
      <c r="D51" s="74" t="s">
        <v>12</v>
      </c>
      <c r="E51" s="74">
        <v>2009</v>
      </c>
    </row>
    <row r="52" spans="1:5" x14ac:dyDescent="0.2">
      <c r="A52" s="74" t="s">
        <v>369</v>
      </c>
      <c r="B52" s="40" t="s">
        <v>368</v>
      </c>
      <c r="C52" s="87">
        <v>350</v>
      </c>
      <c r="D52" s="74" t="s">
        <v>12</v>
      </c>
      <c r="E52" s="74">
        <v>2</v>
      </c>
    </row>
    <row r="53" spans="1:5" x14ac:dyDescent="0.2">
      <c r="A53" s="74">
        <v>308</v>
      </c>
      <c r="B53" s="40" t="s">
        <v>532</v>
      </c>
      <c r="C53" s="87">
        <v>79</v>
      </c>
      <c r="D53" s="74" t="s">
        <v>12</v>
      </c>
      <c r="E53" s="74">
        <v>14</v>
      </c>
    </row>
    <row r="54" spans="1:5" x14ac:dyDescent="0.2">
      <c r="A54" s="74" t="s">
        <v>536</v>
      </c>
      <c r="B54" s="40" t="s">
        <v>533</v>
      </c>
      <c r="C54" s="87">
        <v>109</v>
      </c>
      <c r="D54" s="74" t="s">
        <v>12</v>
      </c>
      <c r="E54" s="74">
        <v>18</v>
      </c>
    </row>
    <row r="55" spans="1:5" x14ac:dyDescent="0.2">
      <c r="A55" s="74" t="s">
        <v>537</v>
      </c>
      <c r="B55" s="40" t="s">
        <v>534</v>
      </c>
      <c r="C55" s="87">
        <v>144</v>
      </c>
      <c r="D55" s="74" t="s">
        <v>12</v>
      </c>
      <c r="E55" s="74">
        <v>2</v>
      </c>
    </row>
    <row r="56" spans="1:5" x14ac:dyDescent="0.2">
      <c r="A56" s="74" t="s">
        <v>538</v>
      </c>
      <c r="B56" s="40" t="s">
        <v>535</v>
      </c>
      <c r="C56" s="87">
        <v>160</v>
      </c>
      <c r="D56" s="74" t="s">
        <v>12</v>
      </c>
      <c r="E56" s="74">
        <v>14</v>
      </c>
    </row>
    <row r="57" spans="1:5" x14ac:dyDescent="0.2">
      <c r="A57" s="74" t="s">
        <v>363</v>
      </c>
      <c r="B57" s="40" t="s">
        <v>362</v>
      </c>
      <c r="C57" s="87">
        <v>4896.3500000000004</v>
      </c>
      <c r="D57" s="74" t="s">
        <v>12</v>
      </c>
      <c r="E57" s="74">
        <v>3</v>
      </c>
    </row>
    <row r="58" spans="1:5" x14ac:dyDescent="0.2">
      <c r="A58" s="74" t="s">
        <v>349</v>
      </c>
      <c r="B58" s="40" t="s">
        <v>351</v>
      </c>
      <c r="C58" s="87">
        <v>1361.22</v>
      </c>
      <c r="D58" s="74" t="s">
        <v>12</v>
      </c>
      <c r="E58" s="74">
        <v>17</v>
      </c>
    </row>
    <row r="59" spans="1:5" x14ac:dyDescent="0.2">
      <c r="A59" s="74" t="s">
        <v>350</v>
      </c>
      <c r="B59" s="40" t="s">
        <v>352</v>
      </c>
      <c r="C59" s="87">
        <v>425.85</v>
      </c>
      <c r="D59" s="74" t="s">
        <v>12</v>
      </c>
      <c r="E59" s="74">
        <v>19</v>
      </c>
    </row>
    <row r="60" spans="1:5" x14ac:dyDescent="0.2">
      <c r="A60" s="74" t="s">
        <v>347</v>
      </c>
      <c r="B60" s="40" t="s">
        <v>345</v>
      </c>
      <c r="C60" s="87">
        <v>350</v>
      </c>
      <c r="D60" s="74" t="s">
        <v>12</v>
      </c>
      <c r="E60" s="74">
        <v>11</v>
      </c>
    </row>
    <row r="61" spans="1:5" x14ac:dyDescent="0.2">
      <c r="A61" s="74" t="s">
        <v>348</v>
      </c>
      <c r="B61" s="40" t="s">
        <v>346</v>
      </c>
      <c r="C61" s="87">
        <v>350</v>
      </c>
      <c r="D61" s="74" t="s">
        <v>12</v>
      </c>
      <c r="E61" s="74">
        <v>12</v>
      </c>
    </row>
    <row r="62" spans="1:5" x14ac:dyDescent="0.2">
      <c r="A62" s="74">
        <v>412</v>
      </c>
      <c r="B62" s="40" t="s">
        <v>408</v>
      </c>
      <c r="C62" s="87">
        <v>320.70999999999998</v>
      </c>
      <c r="D62" s="74" t="s">
        <v>12</v>
      </c>
      <c r="E62" s="74">
        <v>25</v>
      </c>
    </row>
    <row r="63" spans="1:5" x14ac:dyDescent="0.2">
      <c r="A63" s="74" t="s">
        <v>470</v>
      </c>
      <c r="B63" s="40" t="s">
        <v>468</v>
      </c>
      <c r="C63" s="87">
        <v>50</v>
      </c>
      <c r="D63" s="74" t="s">
        <v>358</v>
      </c>
      <c r="E63" s="74">
        <v>150</v>
      </c>
    </row>
    <row r="64" spans="1:5" x14ac:dyDescent="0.2">
      <c r="A64" s="74" t="s">
        <v>471</v>
      </c>
      <c r="B64" s="40" t="s">
        <v>469</v>
      </c>
      <c r="C64" s="87">
        <v>42</v>
      </c>
      <c r="D64" s="74" t="s">
        <v>358</v>
      </c>
      <c r="E64" s="74">
        <v>100</v>
      </c>
    </row>
    <row r="65" spans="1:5" x14ac:dyDescent="0.2">
      <c r="A65" s="74">
        <v>385</v>
      </c>
      <c r="B65" s="40" t="s">
        <v>472</v>
      </c>
      <c r="C65" s="87">
        <v>52</v>
      </c>
      <c r="D65" s="74" t="s">
        <v>358</v>
      </c>
      <c r="E65" s="74">
        <v>50</v>
      </c>
    </row>
    <row r="66" spans="1:5" x14ac:dyDescent="0.2">
      <c r="A66" s="74" t="s">
        <v>241</v>
      </c>
      <c r="B66" s="40" t="s">
        <v>235</v>
      </c>
      <c r="C66" s="87">
        <v>23</v>
      </c>
      <c r="D66" s="74" t="s">
        <v>25</v>
      </c>
      <c r="E66" s="74">
        <v>20</v>
      </c>
    </row>
    <row r="67" spans="1:5" x14ac:dyDescent="0.2">
      <c r="A67" s="74" t="s">
        <v>242</v>
      </c>
      <c r="B67" s="40" t="s">
        <v>236</v>
      </c>
      <c r="C67" s="87">
        <v>33</v>
      </c>
      <c r="D67" s="74" t="s">
        <v>25</v>
      </c>
      <c r="E67" s="74">
        <v>10</v>
      </c>
    </row>
    <row r="68" spans="1:5" x14ac:dyDescent="0.2">
      <c r="A68" s="74" t="s">
        <v>243</v>
      </c>
      <c r="B68" s="40" t="s">
        <v>237</v>
      </c>
      <c r="C68" s="87">
        <v>83</v>
      </c>
      <c r="D68" s="74" t="s">
        <v>25</v>
      </c>
      <c r="E68" s="74">
        <v>10</v>
      </c>
    </row>
    <row r="69" spans="1:5" x14ac:dyDescent="0.2">
      <c r="A69" s="74" t="s">
        <v>244</v>
      </c>
      <c r="B69" s="40" t="s">
        <v>238</v>
      </c>
      <c r="C69" s="87">
        <v>124</v>
      </c>
      <c r="D69" s="74" t="s">
        <v>25</v>
      </c>
      <c r="E69" s="74">
        <v>10</v>
      </c>
    </row>
    <row r="70" spans="1:5" x14ac:dyDescent="0.2">
      <c r="A70" s="74" t="s">
        <v>245</v>
      </c>
      <c r="B70" s="40" t="s">
        <v>239</v>
      </c>
      <c r="C70" s="87">
        <v>14</v>
      </c>
      <c r="D70" s="74" t="s">
        <v>25</v>
      </c>
      <c r="E70" s="74">
        <v>10</v>
      </c>
    </row>
    <row r="71" spans="1:5" x14ac:dyDescent="0.2">
      <c r="A71" s="74" t="s">
        <v>246</v>
      </c>
      <c r="B71" s="40" t="s">
        <v>240</v>
      </c>
      <c r="C71" s="87">
        <v>43</v>
      </c>
      <c r="D71" s="74" t="s">
        <v>25</v>
      </c>
      <c r="E71" s="74">
        <v>9</v>
      </c>
    </row>
    <row r="72" spans="1:5" x14ac:dyDescent="0.2">
      <c r="A72" s="74">
        <v>235</v>
      </c>
      <c r="B72" s="40" t="s">
        <v>280</v>
      </c>
      <c r="C72" s="87">
        <v>115</v>
      </c>
      <c r="D72" s="74" t="s">
        <v>198</v>
      </c>
      <c r="E72" s="74">
        <v>4</v>
      </c>
    </row>
    <row r="73" spans="1:5" x14ac:dyDescent="0.2">
      <c r="A73" s="74">
        <v>483</v>
      </c>
      <c r="B73" s="40" t="s">
        <v>422</v>
      </c>
      <c r="C73" s="87">
        <v>19.809999999999999</v>
      </c>
      <c r="D73" s="74" t="s">
        <v>12</v>
      </c>
      <c r="E73" s="74">
        <v>98</v>
      </c>
    </row>
    <row r="74" spans="1:5" x14ac:dyDescent="0.2">
      <c r="A74" s="74" t="s">
        <v>392</v>
      </c>
      <c r="B74" s="40" t="s">
        <v>390</v>
      </c>
      <c r="C74" s="87">
        <v>13.55</v>
      </c>
      <c r="D74" s="74" t="s">
        <v>12</v>
      </c>
      <c r="E74" s="74">
        <v>66</v>
      </c>
    </row>
    <row r="75" spans="1:5" x14ac:dyDescent="0.2">
      <c r="A75" s="74" t="s">
        <v>393</v>
      </c>
      <c r="B75" s="40" t="s">
        <v>391</v>
      </c>
      <c r="C75" s="87">
        <v>20.93</v>
      </c>
      <c r="D75" s="74" t="s">
        <v>12</v>
      </c>
      <c r="E75" s="74">
        <v>145</v>
      </c>
    </row>
    <row r="76" spans="1:5" x14ac:dyDescent="0.2">
      <c r="A76" s="74" t="s">
        <v>372</v>
      </c>
      <c r="B76" s="40" t="s">
        <v>394</v>
      </c>
      <c r="C76" s="87">
        <v>57.41</v>
      </c>
      <c r="D76" s="74" t="s">
        <v>12</v>
      </c>
      <c r="E76" s="74">
        <v>29</v>
      </c>
    </row>
    <row r="77" spans="1:5" x14ac:dyDescent="0.2">
      <c r="A77" s="74">
        <v>963</v>
      </c>
      <c r="B77" s="40" t="s">
        <v>490</v>
      </c>
      <c r="C77" s="87">
        <v>4000</v>
      </c>
      <c r="D77" s="74" t="s">
        <v>12</v>
      </c>
      <c r="E77" s="74">
        <v>75</v>
      </c>
    </row>
    <row r="78" spans="1:5" x14ac:dyDescent="0.2">
      <c r="A78" s="74">
        <v>964</v>
      </c>
      <c r="B78" s="40" t="s">
        <v>491</v>
      </c>
      <c r="C78" s="87">
        <v>4000</v>
      </c>
      <c r="D78" s="74" t="s">
        <v>12</v>
      </c>
      <c r="E78" s="74">
        <v>45</v>
      </c>
    </row>
    <row r="79" spans="1:5" x14ac:dyDescent="0.2">
      <c r="A79" s="74">
        <v>476</v>
      </c>
      <c r="B79" s="40" t="s">
        <v>426</v>
      </c>
      <c r="C79" s="87">
        <v>41.96</v>
      </c>
      <c r="D79" s="74" t="s">
        <v>12</v>
      </c>
      <c r="E79" s="74">
        <v>20</v>
      </c>
    </row>
    <row r="80" spans="1:5" x14ac:dyDescent="0.2">
      <c r="A80" s="74">
        <v>965</v>
      </c>
      <c r="B80" s="40" t="s">
        <v>489</v>
      </c>
      <c r="C80" s="87">
        <v>3300</v>
      </c>
      <c r="D80" s="74" t="s">
        <v>12</v>
      </c>
      <c r="E80" s="74">
        <v>98</v>
      </c>
    </row>
    <row r="81" spans="1:5" x14ac:dyDescent="0.2">
      <c r="A81" s="74">
        <v>377</v>
      </c>
      <c r="B81" s="40" t="s">
        <v>205</v>
      </c>
      <c r="C81" s="87">
        <v>1093.95</v>
      </c>
      <c r="D81" s="74" t="s">
        <v>12</v>
      </c>
      <c r="E81" s="74">
        <v>995</v>
      </c>
    </row>
    <row r="82" spans="1:5" x14ac:dyDescent="0.2">
      <c r="A82" s="74">
        <v>1042</v>
      </c>
      <c r="B82" s="40" t="s">
        <v>515</v>
      </c>
      <c r="C82" s="87">
        <v>420</v>
      </c>
      <c r="D82" s="74" t="s">
        <v>12</v>
      </c>
      <c r="E82" s="74">
        <v>3</v>
      </c>
    </row>
    <row r="83" spans="1:5" x14ac:dyDescent="0.2">
      <c r="A83" s="74">
        <v>615</v>
      </c>
      <c r="B83" s="40" t="s">
        <v>330</v>
      </c>
      <c r="C83" s="87">
        <v>182.2</v>
      </c>
      <c r="D83" s="74" t="s">
        <v>198</v>
      </c>
      <c r="E83" s="74">
        <v>64</v>
      </c>
    </row>
    <row r="84" spans="1:5" x14ac:dyDescent="0.2">
      <c r="A84" s="74">
        <v>797</v>
      </c>
      <c r="B84" s="40" t="s">
        <v>521</v>
      </c>
      <c r="C84" s="87">
        <v>765</v>
      </c>
      <c r="D84" s="74" t="s">
        <v>12</v>
      </c>
      <c r="E84" s="74">
        <v>25</v>
      </c>
    </row>
    <row r="85" spans="1:5" x14ac:dyDescent="0.2">
      <c r="A85" s="74"/>
      <c r="B85" s="40" t="s">
        <v>425</v>
      </c>
      <c r="C85" s="87"/>
      <c r="D85" s="74" t="s">
        <v>12</v>
      </c>
      <c r="E85" s="74">
        <v>18</v>
      </c>
    </row>
    <row r="86" spans="1:5" x14ac:dyDescent="0.2">
      <c r="A86" s="74">
        <v>87</v>
      </c>
      <c r="B86" s="40" t="s">
        <v>424</v>
      </c>
      <c r="C86" s="87">
        <v>314.47000000000003</v>
      </c>
      <c r="D86" s="74" t="s">
        <v>12</v>
      </c>
      <c r="E86" s="74">
        <v>18</v>
      </c>
    </row>
    <row r="87" spans="1:5" x14ac:dyDescent="0.2">
      <c r="A87" s="74">
        <v>314</v>
      </c>
      <c r="B87" s="40" t="s">
        <v>213</v>
      </c>
      <c r="C87" s="87">
        <v>225</v>
      </c>
      <c r="D87" s="74" t="s">
        <v>12</v>
      </c>
      <c r="E87" s="74">
        <v>28</v>
      </c>
    </row>
    <row r="88" spans="1:5" x14ac:dyDescent="0.2">
      <c r="A88" s="74">
        <v>492</v>
      </c>
      <c r="B88" s="40" t="s">
        <v>404</v>
      </c>
      <c r="C88" s="87">
        <v>1002.11</v>
      </c>
      <c r="D88" s="74" t="s">
        <v>12</v>
      </c>
      <c r="E88" s="74">
        <v>38</v>
      </c>
    </row>
    <row r="89" spans="1:5" x14ac:dyDescent="0.2">
      <c r="A89" s="74">
        <v>524</v>
      </c>
      <c r="B89" s="40" t="s">
        <v>400</v>
      </c>
      <c r="C89" s="87">
        <v>146.21</v>
      </c>
      <c r="D89" s="74" t="s">
        <v>12</v>
      </c>
      <c r="E89" s="74">
        <v>6</v>
      </c>
    </row>
    <row r="90" spans="1:5" x14ac:dyDescent="0.2">
      <c r="A90" s="74">
        <v>523</v>
      </c>
      <c r="B90" s="40" t="s">
        <v>399</v>
      </c>
      <c r="C90" s="87">
        <v>84.67</v>
      </c>
      <c r="D90" s="74" t="s">
        <v>12</v>
      </c>
      <c r="E90" s="74">
        <v>52</v>
      </c>
    </row>
    <row r="91" spans="1:5" x14ac:dyDescent="0.2">
      <c r="A91" s="74">
        <v>526</v>
      </c>
      <c r="B91" s="40" t="s">
        <v>398</v>
      </c>
      <c r="C91" s="87">
        <v>117.47</v>
      </c>
      <c r="D91" s="74" t="s">
        <v>12</v>
      </c>
      <c r="E91" s="74">
        <v>24</v>
      </c>
    </row>
    <row r="92" spans="1:5" x14ac:dyDescent="0.2">
      <c r="A92" s="74">
        <v>920</v>
      </c>
      <c r="B92" s="40" t="s">
        <v>466</v>
      </c>
      <c r="C92" s="87">
        <v>375</v>
      </c>
      <c r="D92" s="74" t="s">
        <v>467</v>
      </c>
      <c r="E92" s="74">
        <v>79</v>
      </c>
    </row>
    <row r="93" spans="1:5" x14ac:dyDescent="0.2">
      <c r="A93" s="74">
        <v>392</v>
      </c>
      <c r="B93" s="40" t="s">
        <v>415</v>
      </c>
      <c r="C93" s="87">
        <v>39.130000000000003</v>
      </c>
      <c r="D93" s="74" t="s">
        <v>12</v>
      </c>
      <c r="E93" s="74">
        <v>103</v>
      </c>
    </row>
    <row r="94" spans="1:5" x14ac:dyDescent="0.2">
      <c r="A94" s="74">
        <v>528</v>
      </c>
      <c r="B94" s="40" t="s">
        <v>411</v>
      </c>
      <c r="C94" s="87">
        <v>53</v>
      </c>
      <c r="D94" s="74" t="s">
        <v>12</v>
      </c>
      <c r="E94" s="74">
        <v>61</v>
      </c>
    </row>
    <row r="95" spans="1:5" x14ac:dyDescent="0.2">
      <c r="A95" s="74" t="s">
        <v>486</v>
      </c>
      <c r="B95" s="40" t="s">
        <v>485</v>
      </c>
      <c r="C95" s="87">
        <v>125</v>
      </c>
      <c r="D95" s="74" t="s">
        <v>12</v>
      </c>
      <c r="E95" s="74">
        <v>0</v>
      </c>
    </row>
    <row r="96" spans="1:5" x14ac:dyDescent="0.2">
      <c r="A96" s="74">
        <v>259</v>
      </c>
      <c r="B96" s="40" t="s">
        <v>483</v>
      </c>
      <c r="C96" s="87">
        <v>50</v>
      </c>
      <c r="D96" s="74" t="s">
        <v>12</v>
      </c>
      <c r="E96" s="74">
        <v>8</v>
      </c>
    </row>
    <row r="97" spans="1:5" x14ac:dyDescent="0.2">
      <c r="A97" s="74">
        <v>424</v>
      </c>
      <c r="B97" s="40" t="s">
        <v>407</v>
      </c>
      <c r="C97" s="87">
        <v>72.56</v>
      </c>
      <c r="D97" s="74" t="s">
        <v>358</v>
      </c>
      <c r="E97" s="74">
        <v>2</v>
      </c>
    </row>
    <row r="98" spans="1:5" x14ac:dyDescent="0.2">
      <c r="A98" s="74" t="s">
        <v>257</v>
      </c>
      <c r="B98" s="40" t="s">
        <v>256</v>
      </c>
      <c r="C98" s="87">
        <v>10169.49</v>
      </c>
      <c r="D98" s="74" t="s">
        <v>12</v>
      </c>
      <c r="E98" s="74">
        <v>85</v>
      </c>
    </row>
    <row r="99" spans="1:5" x14ac:dyDescent="0.2">
      <c r="A99" s="74" t="s">
        <v>259</v>
      </c>
      <c r="B99" s="40" t="s">
        <v>258</v>
      </c>
      <c r="C99" s="87">
        <v>11864.41</v>
      </c>
      <c r="D99" s="74" t="s">
        <v>12</v>
      </c>
      <c r="E99" s="74">
        <v>24</v>
      </c>
    </row>
    <row r="100" spans="1:5" x14ac:dyDescent="0.2">
      <c r="A100" s="74" t="s">
        <v>261</v>
      </c>
      <c r="B100" s="40" t="s">
        <v>260</v>
      </c>
      <c r="C100" s="87">
        <v>14595.08</v>
      </c>
      <c r="D100" s="74" t="s">
        <v>12</v>
      </c>
      <c r="E100" s="74">
        <v>199</v>
      </c>
    </row>
    <row r="101" spans="1:5" x14ac:dyDescent="0.2">
      <c r="A101" s="74" t="s">
        <v>282</v>
      </c>
      <c r="B101" s="40" t="s">
        <v>281</v>
      </c>
      <c r="C101" s="87">
        <v>120</v>
      </c>
      <c r="D101" s="74" t="s">
        <v>198</v>
      </c>
      <c r="E101" s="74">
        <v>52</v>
      </c>
    </row>
    <row r="102" spans="1:5" x14ac:dyDescent="0.2">
      <c r="A102" s="74">
        <v>294</v>
      </c>
      <c r="B102" s="40" t="s">
        <v>329</v>
      </c>
      <c r="C102" s="87">
        <v>345</v>
      </c>
      <c r="D102" s="74" t="s">
        <v>25</v>
      </c>
      <c r="E102" s="74">
        <v>130</v>
      </c>
    </row>
    <row r="103" spans="1:5" x14ac:dyDescent="0.2">
      <c r="A103" s="74">
        <v>315</v>
      </c>
      <c r="B103" s="40" t="s">
        <v>530</v>
      </c>
      <c r="C103" s="87">
        <v>220</v>
      </c>
      <c r="D103" s="74" t="s">
        <v>25</v>
      </c>
      <c r="E103" s="74">
        <v>70</v>
      </c>
    </row>
    <row r="104" spans="1:5" x14ac:dyDescent="0.2">
      <c r="A104" s="74" t="s">
        <v>336</v>
      </c>
      <c r="B104" s="40" t="s">
        <v>335</v>
      </c>
      <c r="C104" s="88">
        <v>948.1</v>
      </c>
      <c r="D104" s="74" t="s">
        <v>12</v>
      </c>
      <c r="E104" s="74">
        <v>48</v>
      </c>
    </row>
    <row r="105" spans="1:5" x14ac:dyDescent="0.2">
      <c r="A105" s="74">
        <v>551</v>
      </c>
      <c r="B105" s="40" t="s">
        <v>577</v>
      </c>
      <c r="C105" s="87">
        <v>141.31</v>
      </c>
      <c r="D105" s="74" t="s">
        <v>24</v>
      </c>
      <c r="E105" s="74">
        <v>19</v>
      </c>
    </row>
    <row r="106" spans="1:5" x14ac:dyDescent="0.2">
      <c r="A106" s="74" t="s">
        <v>342</v>
      </c>
      <c r="B106" s="40" t="s">
        <v>341</v>
      </c>
      <c r="C106" s="87">
        <v>2607.13</v>
      </c>
      <c r="D106" s="74" t="s">
        <v>25</v>
      </c>
      <c r="E106" s="74">
        <v>7</v>
      </c>
    </row>
    <row r="107" spans="1:5" x14ac:dyDescent="0.2">
      <c r="A107" s="74" t="s">
        <v>343</v>
      </c>
      <c r="B107" s="40" t="s">
        <v>344</v>
      </c>
      <c r="C107" s="87">
        <v>12</v>
      </c>
      <c r="D107" s="74" t="s">
        <v>25</v>
      </c>
      <c r="E107" s="74">
        <v>20</v>
      </c>
    </row>
    <row r="108" spans="1:5" x14ac:dyDescent="0.2">
      <c r="A108" s="74" t="s">
        <v>248</v>
      </c>
      <c r="B108" s="40" t="s">
        <v>247</v>
      </c>
      <c r="C108" s="87">
        <v>407</v>
      </c>
      <c r="D108" s="74" t="s">
        <v>12</v>
      </c>
      <c r="E108" s="74">
        <v>30</v>
      </c>
    </row>
    <row r="109" spans="1:5" x14ac:dyDescent="0.2">
      <c r="A109" s="74" t="s">
        <v>250</v>
      </c>
      <c r="B109" s="40" t="s">
        <v>249</v>
      </c>
      <c r="C109" s="87">
        <v>45</v>
      </c>
      <c r="D109" s="74" t="s">
        <v>25</v>
      </c>
      <c r="E109" s="74">
        <v>4</v>
      </c>
    </row>
    <row r="110" spans="1:5" x14ac:dyDescent="0.2">
      <c r="A110" s="74">
        <v>448</v>
      </c>
      <c r="B110" s="40" t="s">
        <v>450</v>
      </c>
      <c r="C110" s="87">
        <v>4815</v>
      </c>
      <c r="D110" s="74" t="s">
        <v>12</v>
      </c>
      <c r="E110" s="74">
        <v>64</v>
      </c>
    </row>
    <row r="111" spans="1:5" x14ac:dyDescent="0.2">
      <c r="A111" s="74">
        <v>449</v>
      </c>
      <c r="B111" s="40" t="s">
        <v>451</v>
      </c>
      <c r="C111" s="87">
        <v>4815</v>
      </c>
      <c r="D111" s="74" t="s">
        <v>12</v>
      </c>
      <c r="E111" s="74">
        <v>128</v>
      </c>
    </row>
    <row r="112" spans="1:5" x14ac:dyDescent="0.2">
      <c r="A112" s="74">
        <v>614</v>
      </c>
      <c r="B112" s="40" t="s">
        <v>488</v>
      </c>
      <c r="C112" s="87">
        <v>175.5</v>
      </c>
      <c r="D112" s="74" t="s">
        <v>467</v>
      </c>
      <c r="E112" s="74">
        <v>512</v>
      </c>
    </row>
    <row r="113" spans="1:5" x14ac:dyDescent="0.2">
      <c r="A113" s="74">
        <v>488</v>
      </c>
      <c r="B113" s="40" t="s">
        <v>211</v>
      </c>
      <c r="C113" s="87">
        <v>3220.33</v>
      </c>
      <c r="D113" s="74" t="s">
        <v>12</v>
      </c>
      <c r="E113" s="74">
        <v>37</v>
      </c>
    </row>
    <row r="114" spans="1:5" x14ac:dyDescent="0.2">
      <c r="A114" s="74">
        <v>262</v>
      </c>
      <c r="B114" s="40" t="s">
        <v>523</v>
      </c>
      <c r="C114" s="87">
        <v>225</v>
      </c>
      <c r="D114" s="74" t="s">
        <v>12</v>
      </c>
      <c r="E114" s="74">
        <v>37</v>
      </c>
    </row>
    <row r="115" spans="1:5" x14ac:dyDescent="0.2">
      <c r="A115" s="74" t="s">
        <v>310</v>
      </c>
      <c r="B115" s="40" t="s">
        <v>309</v>
      </c>
      <c r="C115" s="87">
        <v>1365</v>
      </c>
      <c r="D115" s="74" t="s">
        <v>12</v>
      </c>
      <c r="E115" s="74">
        <v>98</v>
      </c>
    </row>
    <row r="116" spans="1:5" x14ac:dyDescent="0.2">
      <c r="A116" s="74">
        <v>998</v>
      </c>
      <c r="B116" s="40" t="s">
        <v>431</v>
      </c>
      <c r="C116" s="87">
        <v>611</v>
      </c>
      <c r="D116" s="74" t="s">
        <v>12</v>
      </c>
      <c r="E116" s="74">
        <v>2</v>
      </c>
    </row>
    <row r="117" spans="1:5" x14ac:dyDescent="0.2">
      <c r="A117" s="74">
        <v>1000</v>
      </c>
      <c r="B117" s="40" t="s">
        <v>433</v>
      </c>
      <c r="C117" s="87">
        <v>826</v>
      </c>
      <c r="D117" s="74" t="s">
        <v>12</v>
      </c>
      <c r="E117" s="74">
        <v>4</v>
      </c>
    </row>
    <row r="118" spans="1:5" x14ac:dyDescent="0.2">
      <c r="A118" s="74">
        <v>468</v>
      </c>
      <c r="B118" s="40" t="s">
        <v>432</v>
      </c>
      <c r="C118" s="87">
        <v>330</v>
      </c>
      <c r="D118" s="74" t="s">
        <v>12</v>
      </c>
      <c r="E118" s="74">
        <v>32</v>
      </c>
    </row>
    <row r="119" spans="1:5" x14ac:dyDescent="0.2">
      <c r="A119" s="74" t="s">
        <v>272</v>
      </c>
      <c r="B119" s="40" t="s">
        <v>271</v>
      </c>
      <c r="C119" s="87">
        <v>356.96</v>
      </c>
      <c r="D119" s="74" t="s">
        <v>12</v>
      </c>
      <c r="E119" s="74">
        <v>316</v>
      </c>
    </row>
    <row r="120" spans="1:5" x14ac:dyDescent="0.2">
      <c r="A120" s="74" t="s">
        <v>274</v>
      </c>
      <c r="B120" s="40" t="s">
        <v>273</v>
      </c>
      <c r="C120" s="87">
        <v>396.61</v>
      </c>
      <c r="D120" s="74" t="s">
        <v>12</v>
      </c>
      <c r="E120" s="74">
        <v>120</v>
      </c>
    </row>
    <row r="121" spans="1:5" x14ac:dyDescent="0.2">
      <c r="A121" s="74">
        <v>452</v>
      </c>
      <c r="B121" s="40" t="s">
        <v>438</v>
      </c>
      <c r="C121" s="87">
        <v>417</v>
      </c>
      <c r="D121" s="74" t="s">
        <v>12</v>
      </c>
      <c r="E121" s="74">
        <v>9</v>
      </c>
    </row>
    <row r="122" spans="1:5" x14ac:dyDescent="0.2">
      <c r="A122" s="74">
        <v>460</v>
      </c>
      <c r="B122" s="40" t="s">
        <v>430</v>
      </c>
      <c r="C122" s="87">
        <v>483</v>
      </c>
      <c r="D122" s="74" t="s">
        <v>12</v>
      </c>
      <c r="E122" s="74">
        <v>10</v>
      </c>
    </row>
    <row r="123" spans="1:5" x14ac:dyDescent="0.2">
      <c r="A123" s="74">
        <v>305</v>
      </c>
      <c r="B123" s="40" t="s">
        <v>511</v>
      </c>
      <c r="C123" s="87">
        <v>406.78</v>
      </c>
      <c r="D123" s="74" t="s">
        <v>25</v>
      </c>
      <c r="E123" s="74">
        <v>232</v>
      </c>
    </row>
    <row r="124" spans="1:5" x14ac:dyDescent="0.2">
      <c r="A124" s="74">
        <v>250</v>
      </c>
      <c r="B124" s="40" t="s">
        <v>587</v>
      </c>
      <c r="C124" s="87">
        <v>950</v>
      </c>
      <c r="D124" s="74" t="s">
        <v>12</v>
      </c>
      <c r="E124" s="74">
        <v>2945</v>
      </c>
    </row>
    <row r="125" spans="1:5" x14ac:dyDescent="0.2">
      <c r="A125" s="74">
        <v>251</v>
      </c>
      <c r="B125" s="40" t="s">
        <v>517</v>
      </c>
      <c r="C125" s="87">
        <v>676.91</v>
      </c>
      <c r="D125" s="74" t="s">
        <v>12</v>
      </c>
      <c r="E125" s="74">
        <v>17</v>
      </c>
    </row>
    <row r="126" spans="1:5" x14ac:dyDescent="0.2">
      <c r="A126" s="74">
        <v>672</v>
      </c>
      <c r="B126" s="40" t="s">
        <v>516</v>
      </c>
      <c r="C126" s="87">
        <v>250</v>
      </c>
      <c r="D126" s="74" t="s">
        <v>12</v>
      </c>
      <c r="E126" s="74">
        <v>2561</v>
      </c>
    </row>
    <row r="127" spans="1:5" x14ac:dyDescent="0.2">
      <c r="A127" s="74" t="s">
        <v>541</v>
      </c>
      <c r="B127" s="40" t="s">
        <v>539</v>
      </c>
      <c r="C127" s="87">
        <v>44</v>
      </c>
      <c r="D127" s="74" t="s">
        <v>25</v>
      </c>
      <c r="E127" s="74">
        <v>2560</v>
      </c>
    </row>
    <row r="128" spans="1:5" x14ac:dyDescent="0.2">
      <c r="A128" s="74" t="s">
        <v>542</v>
      </c>
      <c r="B128" s="40" t="s">
        <v>540</v>
      </c>
      <c r="C128" s="87">
        <v>127</v>
      </c>
      <c r="D128" s="74" t="s">
        <v>12</v>
      </c>
      <c r="E128" s="74">
        <v>1680</v>
      </c>
    </row>
    <row r="129" spans="1:5" x14ac:dyDescent="0.2">
      <c r="A129" s="74">
        <v>926</v>
      </c>
      <c r="B129" s="40" t="s">
        <v>207</v>
      </c>
      <c r="C129" s="87">
        <v>9600.48</v>
      </c>
      <c r="D129" s="74" t="s">
        <v>12</v>
      </c>
      <c r="E129" s="74">
        <v>190</v>
      </c>
    </row>
    <row r="130" spans="1:5" x14ac:dyDescent="0.2">
      <c r="A130" s="74">
        <v>984</v>
      </c>
      <c r="B130" s="40" t="s">
        <v>206</v>
      </c>
      <c r="C130" s="87">
        <v>9775</v>
      </c>
      <c r="D130" s="74" t="s">
        <v>12</v>
      </c>
      <c r="E130" s="74">
        <v>30</v>
      </c>
    </row>
    <row r="131" spans="1:5" x14ac:dyDescent="0.2">
      <c r="A131" s="74" t="s">
        <v>333</v>
      </c>
      <c r="B131" s="40" t="s">
        <v>332</v>
      </c>
      <c r="C131" s="87">
        <v>6900</v>
      </c>
      <c r="D131" s="74" t="s">
        <v>12</v>
      </c>
      <c r="E131" s="74">
        <v>41</v>
      </c>
    </row>
    <row r="132" spans="1:5" x14ac:dyDescent="0.2">
      <c r="A132" s="74" t="s">
        <v>278</v>
      </c>
      <c r="B132" s="40" t="s">
        <v>277</v>
      </c>
      <c r="C132" s="87">
        <v>210</v>
      </c>
      <c r="D132" s="74" t="s">
        <v>198</v>
      </c>
      <c r="E132" s="74">
        <v>35</v>
      </c>
    </row>
    <row r="133" spans="1:5" ht="15.75" customHeight="1" x14ac:dyDescent="0.2">
      <c r="A133" s="74">
        <v>905</v>
      </c>
      <c r="B133" s="40" t="s">
        <v>510</v>
      </c>
      <c r="C133" s="87">
        <v>565.25</v>
      </c>
      <c r="D133" s="74" t="s">
        <v>25</v>
      </c>
      <c r="E133" s="74">
        <v>558</v>
      </c>
    </row>
    <row r="134" spans="1:5" x14ac:dyDescent="0.2">
      <c r="A134" s="74">
        <v>88</v>
      </c>
      <c r="B134" s="40" t="s">
        <v>406</v>
      </c>
      <c r="C134" s="87">
        <v>96.76</v>
      </c>
      <c r="D134" s="74" t="s">
        <v>12</v>
      </c>
      <c r="E134" s="74">
        <v>9</v>
      </c>
    </row>
    <row r="135" spans="1:5" x14ac:dyDescent="0.2">
      <c r="A135" s="74" t="s">
        <v>545</v>
      </c>
      <c r="B135" s="40" t="s">
        <v>544</v>
      </c>
      <c r="C135" s="87">
        <v>45</v>
      </c>
      <c r="D135" s="74" t="s">
        <v>12</v>
      </c>
      <c r="E135" s="74">
        <v>1656</v>
      </c>
    </row>
    <row r="136" spans="1:5" x14ac:dyDescent="0.2">
      <c r="A136" s="74">
        <v>35</v>
      </c>
      <c r="B136" s="40" t="s">
        <v>196</v>
      </c>
      <c r="C136" s="87">
        <v>28</v>
      </c>
      <c r="D136" s="74" t="s">
        <v>12</v>
      </c>
      <c r="E136" s="74">
        <v>728</v>
      </c>
    </row>
    <row r="137" spans="1:5" x14ac:dyDescent="0.2">
      <c r="A137" s="74">
        <v>246</v>
      </c>
      <c r="B137" s="40" t="s">
        <v>251</v>
      </c>
      <c r="C137" s="87">
        <v>2288.14</v>
      </c>
      <c r="D137" s="74" t="s">
        <v>12</v>
      </c>
      <c r="E137" s="74">
        <v>30</v>
      </c>
    </row>
    <row r="138" spans="1:5" x14ac:dyDescent="0.2">
      <c r="A138" s="74">
        <v>601</v>
      </c>
      <c r="B138" s="40" t="s">
        <v>504</v>
      </c>
      <c r="C138" s="87">
        <v>148.30000000000001</v>
      </c>
      <c r="D138" s="74" t="s">
        <v>12</v>
      </c>
      <c r="E138" s="74">
        <v>198</v>
      </c>
    </row>
    <row r="139" spans="1:5" x14ac:dyDescent="0.2">
      <c r="A139" s="74" t="s">
        <v>382</v>
      </c>
      <c r="B139" s="40" t="s">
        <v>381</v>
      </c>
      <c r="C139" s="87">
        <v>1439.61</v>
      </c>
      <c r="D139" s="74" t="s">
        <v>12</v>
      </c>
      <c r="E139" s="74">
        <v>22</v>
      </c>
    </row>
    <row r="140" spans="1:5" x14ac:dyDescent="0.2">
      <c r="A140" s="74">
        <v>495</v>
      </c>
      <c r="B140" s="40" t="s">
        <v>397</v>
      </c>
      <c r="C140" s="87">
        <v>870</v>
      </c>
      <c r="D140" s="74" t="s">
        <v>12</v>
      </c>
      <c r="E140" s="74">
        <v>64</v>
      </c>
    </row>
    <row r="141" spans="1:5" x14ac:dyDescent="0.2">
      <c r="A141" s="74">
        <v>192</v>
      </c>
      <c r="B141" s="40" t="s">
        <v>478</v>
      </c>
      <c r="C141" s="87">
        <v>476.27</v>
      </c>
      <c r="D141" s="74" t="s">
        <v>12</v>
      </c>
      <c r="E141" s="74">
        <v>20</v>
      </c>
    </row>
    <row r="142" spans="1:5" x14ac:dyDescent="0.2">
      <c r="A142" s="74" t="s">
        <v>475</v>
      </c>
      <c r="B142" s="40" t="s">
        <v>474</v>
      </c>
      <c r="C142" s="87">
        <v>455.93</v>
      </c>
      <c r="D142" s="74" t="s">
        <v>12</v>
      </c>
      <c r="E142" s="74">
        <v>6</v>
      </c>
    </row>
    <row r="143" spans="1:5" x14ac:dyDescent="0.2">
      <c r="A143" s="74" t="s">
        <v>477</v>
      </c>
      <c r="B143" s="40" t="s">
        <v>476</v>
      </c>
      <c r="C143" s="87">
        <v>182.2</v>
      </c>
      <c r="D143" s="74" t="s">
        <v>12</v>
      </c>
      <c r="E143" s="74">
        <v>30</v>
      </c>
    </row>
    <row r="144" spans="1:5" x14ac:dyDescent="0.2">
      <c r="A144" s="74">
        <v>196</v>
      </c>
      <c r="B144" s="40" t="s">
        <v>501</v>
      </c>
      <c r="C144" s="87">
        <v>973</v>
      </c>
      <c r="D144" s="74" t="s">
        <v>12</v>
      </c>
      <c r="E144" s="74">
        <v>0</v>
      </c>
    </row>
    <row r="145" spans="1:5" x14ac:dyDescent="0.2">
      <c r="A145" s="74">
        <v>673</v>
      </c>
      <c r="B145" s="40" t="s">
        <v>482</v>
      </c>
      <c r="C145" s="87">
        <v>6355.93</v>
      </c>
      <c r="D145" s="74" t="s">
        <v>12</v>
      </c>
      <c r="E145" s="74">
        <v>40</v>
      </c>
    </row>
    <row r="146" spans="1:5" x14ac:dyDescent="0.2">
      <c r="A146" s="74" t="s">
        <v>376</v>
      </c>
      <c r="B146" s="40" t="s">
        <v>373</v>
      </c>
      <c r="C146" s="87">
        <v>115.46</v>
      </c>
      <c r="D146" s="74" t="s">
        <v>12</v>
      </c>
      <c r="E146" s="74">
        <v>45</v>
      </c>
    </row>
    <row r="147" spans="1:5" x14ac:dyDescent="0.2">
      <c r="A147" s="74" t="s">
        <v>377</v>
      </c>
      <c r="B147" s="40" t="s">
        <v>374</v>
      </c>
      <c r="C147" s="87">
        <v>96.4</v>
      </c>
      <c r="D147" s="74" t="s">
        <v>12</v>
      </c>
      <c r="E147" s="74">
        <v>48</v>
      </c>
    </row>
    <row r="148" spans="1:5" x14ac:dyDescent="0.2">
      <c r="A148" s="74" t="s">
        <v>378</v>
      </c>
      <c r="B148" s="40" t="s">
        <v>375</v>
      </c>
      <c r="C148" s="87">
        <v>104.87</v>
      </c>
      <c r="D148" s="74" t="s">
        <v>12</v>
      </c>
      <c r="E148" s="74">
        <v>46</v>
      </c>
    </row>
    <row r="149" spans="1:5" x14ac:dyDescent="0.2">
      <c r="A149" s="74">
        <v>676</v>
      </c>
      <c r="B149" s="40" t="s">
        <v>420</v>
      </c>
      <c r="C149" s="87">
        <v>13600</v>
      </c>
      <c r="D149" s="74" t="s">
        <v>12</v>
      </c>
      <c r="E149" s="74">
        <v>2</v>
      </c>
    </row>
    <row r="150" spans="1:5" x14ac:dyDescent="0.2">
      <c r="A150" s="74" t="s">
        <v>320</v>
      </c>
      <c r="B150" s="40" t="s">
        <v>318</v>
      </c>
      <c r="C150" s="87">
        <v>16146.28</v>
      </c>
      <c r="D150" s="74" t="s">
        <v>12</v>
      </c>
      <c r="E150" s="74">
        <v>2</v>
      </c>
    </row>
    <row r="151" spans="1:5" x14ac:dyDescent="0.2">
      <c r="A151" s="74" t="s">
        <v>321</v>
      </c>
      <c r="B151" s="40" t="s">
        <v>319</v>
      </c>
      <c r="C151" s="87">
        <v>9850</v>
      </c>
      <c r="D151" s="74" t="s">
        <v>12</v>
      </c>
      <c r="E151" s="74">
        <v>1</v>
      </c>
    </row>
    <row r="152" spans="1:5" x14ac:dyDescent="0.2">
      <c r="A152" s="74">
        <v>644</v>
      </c>
      <c r="B152" s="40" t="s">
        <v>230</v>
      </c>
      <c r="C152" s="87">
        <v>275</v>
      </c>
      <c r="D152" s="74" t="s">
        <v>25</v>
      </c>
      <c r="E152" s="74">
        <v>30</v>
      </c>
    </row>
    <row r="153" spans="1:5" x14ac:dyDescent="0.2">
      <c r="A153" s="74" t="s">
        <v>232</v>
      </c>
      <c r="B153" s="40" t="s">
        <v>231</v>
      </c>
      <c r="C153" s="87">
        <v>275</v>
      </c>
      <c r="D153" s="74" t="s">
        <v>25</v>
      </c>
      <c r="E153" s="74">
        <v>34</v>
      </c>
    </row>
    <row r="154" spans="1:5" x14ac:dyDescent="0.2">
      <c r="A154" s="74">
        <v>358</v>
      </c>
      <c r="B154" s="40" t="s">
        <v>418</v>
      </c>
      <c r="C154" s="87">
        <v>350</v>
      </c>
      <c r="D154" s="74" t="s">
        <v>12</v>
      </c>
      <c r="E154" s="74">
        <v>18</v>
      </c>
    </row>
    <row r="155" spans="1:5" x14ac:dyDescent="0.2">
      <c r="A155" s="74">
        <v>449</v>
      </c>
      <c r="B155" s="40" t="s">
        <v>451</v>
      </c>
      <c r="C155" s="87">
        <v>4815</v>
      </c>
      <c r="D155" s="74" t="s">
        <v>12</v>
      </c>
      <c r="E155" s="74">
        <v>4</v>
      </c>
    </row>
    <row r="156" spans="1:5" x14ac:dyDescent="0.2">
      <c r="A156" s="74" t="s">
        <v>356</v>
      </c>
      <c r="B156" s="40" t="s">
        <v>355</v>
      </c>
      <c r="C156" s="87">
        <v>166.31</v>
      </c>
      <c r="D156" s="74" t="s">
        <v>198</v>
      </c>
      <c r="E156" s="74">
        <v>6</v>
      </c>
    </row>
    <row r="157" spans="1:5" x14ac:dyDescent="0.2">
      <c r="A157" s="74">
        <v>771</v>
      </c>
      <c r="B157" s="40" t="s">
        <v>481</v>
      </c>
      <c r="C157" s="87">
        <v>4731.78</v>
      </c>
      <c r="D157" s="74" t="s">
        <v>12</v>
      </c>
      <c r="E157" s="74">
        <v>19</v>
      </c>
    </row>
    <row r="158" spans="1:5" x14ac:dyDescent="0.2">
      <c r="A158" s="74">
        <v>1004</v>
      </c>
      <c r="B158" s="40" t="s">
        <v>436</v>
      </c>
      <c r="C158" s="87">
        <v>780</v>
      </c>
      <c r="D158" s="74" t="s">
        <v>12</v>
      </c>
      <c r="E158" s="74">
        <v>1</v>
      </c>
    </row>
    <row r="159" spans="1:5" x14ac:dyDescent="0.2">
      <c r="A159" s="74" t="s">
        <v>276</v>
      </c>
      <c r="B159" s="40" t="s">
        <v>275</v>
      </c>
      <c r="C159" s="87">
        <v>242.93</v>
      </c>
      <c r="D159" s="74" t="s">
        <v>12</v>
      </c>
      <c r="E159" s="74">
        <v>3474</v>
      </c>
    </row>
    <row r="160" spans="1:5" x14ac:dyDescent="0.2">
      <c r="A160" s="74">
        <v>122</v>
      </c>
      <c r="B160" s="40" t="s">
        <v>210</v>
      </c>
      <c r="C160" s="87">
        <v>0.01</v>
      </c>
      <c r="D160" s="74" t="s">
        <v>12</v>
      </c>
      <c r="E160" s="74">
        <v>4550</v>
      </c>
    </row>
    <row r="161" spans="1:5" x14ac:dyDescent="0.2">
      <c r="A161" s="74" t="s">
        <v>338</v>
      </c>
      <c r="B161" s="40" t="s">
        <v>337</v>
      </c>
      <c r="C161" s="87">
        <v>7227.36</v>
      </c>
      <c r="D161" s="74" t="s">
        <v>12</v>
      </c>
      <c r="E161" s="74">
        <v>8</v>
      </c>
    </row>
    <row r="162" spans="1:5" x14ac:dyDescent="0.2">
      <c r="A162" s="74" t="s">
        <v>314</v>
      </c>
      <c r="B162" s="40" t="s">
        <v>312</v>
      </c>
      <c r="C162" s="87">
        <v>2200</v>
      </c>
      <c r="D162" s="74" t="s">
        <v>12</v>
      </c>
      <c r="E162" s="74">
        <v>20</v>
      </c>
    </row>
    <row r="163" spans="1:5" x14ac:dyDescent="0.2">
      <c r="A163" s="74" t="s">
        <v>315</v>
      </c>
      <c r="B163" s="40" t="s">
        <v>313</v>
      </c>
      <c r="C163" s="87">
        <v>2200</v>
      </c>
      <c r="D163" s="74" t="s">
        <v>12</v>
      </c>
      <c r="E163" s="74">
        <v>42</v>
      </c>
    </row>
    <row r="164" spans="1:5" x14ac:dyDescent="0.2">
      <c r="A164" s="74">
        <v>462</v>
      </c>
      <c r="B164" s="40" t="s">
        <v>428</v>
      </c>
      <c r="C164" s="87">
        <v>711</v>
      </c>
      <c r="D164" s="74" t="s">
        <v>12</v>
      </c>
      <c r="E164" s="74">
        <v>38</v>
      </c>
    </row>
    <row r="165" spans="1:5" x14ac:dyDescent="0.2">
      <c r="A165" s="74">
        <v>464</v>
      </c>
      <c r="B165" s="40" t="s">
        <v>434</v>
      </c>
      <c r="C165" s="87">
        <v>505</v>
      </c>
      <c r="D165" s="74" t="s">
        <v>12</v>
      </c>
      <c r="E165" s="74">
        <v>24</v>
      </c>
    </row>
    <row r="166" spans="1:5" x14ac:dyDescent="0.2">
      <c r="A166" s="74">
        <v>463</v>
      </c>
      <c r="B166" s="40" t="s">
        <v>435</v>
      </c>
      <c r="C166" s="87">
        <v>430</v>
      </c>
      <c r="D166" s="74" t="s">
        <v>12</v>
      </c>
      <c r="E166" s="74">
        <v>10</v>
      </c>
    </row>
    <row r="167" spans="1:5" x14ac:dyDescent="0.2">
      <c r="A167" s="74">
        <v>1001</v>
      </c>
      <c r="B167" s="40" t="s">
        <v>429</v>
      </c>
      <c r="C167" s="87">
        <v>518</v>
      </c>
      <c r="D167" s="74" t="s">
        <v>12</v>
      </c>
      <c r="E167" s="74">
        <v>44</v>
      </c>
    </row>
    <row r="168" spans="1:5" x14ac:dyDescent="0.2">
      <c r="A168" s="74" t="s">
        <v>286</v>
      </c>
      <c r="B168" s="40" t="s">
        <v>285</v>
      </c>
      <c r="C168" s="87">
        <v>20340</v>
      </c>
      <c r="D168" s="74" t="s">
        <v>12</v>
      </c>
      <c r="E168" s="74">
        <v>7</v>
      </c>
    </row>
    <row r="169" spans="1:5" x14ac:dyDescent="0.2">
      <c r="A169" s="74" t="s">
        <v>288</v>
      </c>
      <c r="B169" s="40" t="s">
        <v>287</v>
      </c>
      <c r="C169" s="87">
        <v>20340</v>
      </c>
      <c r="D169" s="74" t="s">
        <v>12</v>
      </c>
      <c r="E169" s="74">
        <v>152</v>
      </c>
    </row>
    <row r="170" spans="1:5" x14ac:dyDescent="0.2">
      <c r="A170" s="74" t="s">
        <v>284</v>
      </c>
      <c r="B170" s="40" t="s">
        <v>283</v>
      </c>
      <c r="C170" s="87">
        <v>20338.98</v>
      </c>
      <c r="D170" s="74" t="s">
        <v>12</v>
      </c>
      <c r="E170" s="74">
        <v>50</v>
      </c>
    </row>
    <row r="171" spans="1:5" x14ac:dyDescent="0.2">
      <c r="A171" s="74" t="s">
        <v>365</v>
      </c>
      <c r="B171" s="40" t="s">
        <v>364</v>
      </c>
      <c r="C171" s="87">
        <v>550</v>
      </c>
      <c r="D171" s="74" t="s">
        <v>12</v>
      </c>
      <c r="E171" s="74">
        <v>2</v>
      </c>
    </row>
    <row r="172" spans="1:5" x14ac:dyDescent="0.2">
      <c r="A172" s="74">
        <v>123</v>
      </c>
      <c r="B172" s="40" t="s">
        <v>448</v>
      </c>
      <c r="C172" s="87">
        <v>0.01</v>
      </c>
      <c r="D172" s="74" t="s">
        <v>12</v>
      </c>
      <c r="E172" s="74">
        <v>399</v>
      </c>
    </row>
    <row r="173" spans="1:5" x14ac:dyDescent="0.2">
      <c r="A173" s="74">
        <v>229</v>
      </c>
      <c r="B173" s="40" t="s">
        <v>294</v>
      </c>
      <c r="C173" s="87">
        <v>206</v>
      </c>
      <c r="D173" s="74" t="s">
        <v>279</v>
      </c>
      <c r="E173" s="74">
        <v>10</v>
      </c>
    </row>
    <row r="174" spans="1:5" x14ac:dyDescent="0.2">
      <c r="A174" s="74">
        <v>633</v>
      </c>
      <c r="B174" s="40" t="s">
        <v>289</v>
      </c>
      <c r="C174" s="87">
        <v>300</v>
      </c>
      <c r="D174" s="74" t="s">
        <v>279</v>
      </c>
      <c r="E174" s="74">
        <v>135</v>
      </c>
    </row>
    <row r="175" spans="1:5" x14ac:dyDescent="0.2">
      <c r="A175" s="74">
        <v>934</v>
      </c>
      <c r="B175" s="40" t="s">
        <v>296</v>
      </c>
      <c r="C175" s="87">
        <v>156</v>
      </c>
      <c r="D175" s="74" t="s">
        <v>279</v>
      </c>
      <c r="E175" s="74">
        <v>2190</v>
      </c>
    </row>
    <row r="176" spans="1:5" x14ac:dyDescent="0.2">
      <c r="A176" s="74">
        <v>304</v>
      </c>
      <c r="B176" s="40" t="s">
        <v>295</v>
      </c>
      <c r="C176" s="87">
        <v>206</v>
      </c>
      <c r="D176" s="74" t="s">
        <v>279</v>
      </c>
      <c r="E176" s="74">
        <v>324</v>
      </c>
    </row>
    <row r="177" spans="1:5" x14ac:dyDescent="0.2">
      <c r="A177" s="74">
        <v>607</v>
      </c>
      <c r="B177" s="40" t="s">
        <v>524</v>
      </c>
      <c r="C177" s="87">
        <v>590</v>
      </c>
      <c r="D177" s="74" t="s">
        <v>24</v>
      </c>
      <c r="E177" s="74">
        <v>456</v>
      </c>
    </row>
    <row r="178" spans="1:5" x14ac:dyDescent="0.2">
      <c r="A178" s="74"/>
      <c r="B178" s="40" t="s">
        <v>500</v>
      </c>
      <c r="C178" s="87"/>
      <c r="D178" s="74" t="s">
        <v>467</v>
      </c>
      <c r="E178" s="74">
        <v>50</v>
      </c>
    </row>
    <row r="179" spans="1:5" x14ac:dyDescent="0.2">
      <c r="A179" s="74">
        <v>425</v>
      </c>
      <c r="B179" s="40" t="s">
        <v>410</v>
      </c>
      <c r="C179" s="87">
        <v>40.1</v>
      </c>
      <c r="D179" s="74" t="s">
        <v>12</v>
      </c>
      <c r="E179" s="74">
        <v>48</v>
      </c>
    </row>
    <row r="180" spans="1:5" x14ac:dyDescent="0.2">
      <c r="A180" s="74">
        <v>606</v>
      </c>
      <c r="B180" s="40" t="s">
        <v>525</v>
      </c>
      <c r="C180" s="87">
        <v>513</v>
      </c>
      <c r="D180" s="74" t="s">
        <v>24</v>
      </c>
      <c r="E180" s="74">
        <v>316</v>
      </c>
    </row>
    <row r="181" spans="1:5" x14ac:dyDescent="0.2">
      <c r="A181" s="74"/>
      <c r="B181" s="40" t="s">
        <v>334</v>
      </c>
      <c r="C181" s="87"/>
      <c r="D181" s="74" t="s">
        <v>12</v>
      </c>
      <c r="E181" s="74">
        <v>14</v>
      </c>
    </row>
    <row r="182" spans="1:5" x14ac:dyDescent="0.2">
      <c r="A182" s="74">
        <v>299</v>
      </c>
      <c r="B182" s="40" t="s">
        <v>223</v>
      </c>
      <c r="C182" s="87">
        <v>76</v>
      </c>
      <c r="D182" s="74" t="s">
        <v>12</v>
      </c>
      <c r="E182" s="74">
        <v>12</v>
      </c>
    </row>
    <row r="183" spans="1:5" x14ac:dyDescent="0.2">
      <c r="A183" s="74">
        <v>322</v>
      </c>
      <c r="B183" s="40" t="s">
        <v>224</v>
      </c>
      <c r="C183" s="87">
        <v>63</v>
      </c>
      <c r="D183" s="74" t="s">
        <v>12</v>
      </c>
      <c r="E183" s="74">
        <v>35</v>
      </c>
    </row>
    <row r="184" spans="1:5" x14ac:dyDescent="0.2">
      <c r="A184" s="74">
        <v>447</v>
      </c>
      <c r="B184" s="40" t="s">
        <v>454</v>
      </c>
      <c r="C184" s="87">
        <v>415</v>
      </c>
      <c r="D184" s="74" t="s">
        <v>12</v>
      </c>
      <c r="E184" s="74">
        <v>172</v>
      </c>
    </row>
    <row r="185" spans="1:5" x14ac:dyDescent="0.2">
      <c r="A185" s="74">
        <v>150</v>
      </c>
      <c r="B185" s="40" t="s">
        <v>558</v>
      </c>
      <c r="C185" s="87">
        <v>4800</v>
      </c>
      <c r="D185" s="74" t="s">
        <v>552</v>
      </c>
      <c r="E185" s="74">
        <v>1</v>
      </c>
    </row>
    <row r="186" spans="1:5" x14ac:dyDescent="0.2">
      <c r="A186" s="74">
        <v>779</v>
      </c>
      <c r="B186" s="40" t="s">
        <v>557</v>
      </c>
      <c r="C186" s="87">
        <v>3989.7</v>
      </c>
      <c r="D186" s="74" t="s">
        <v>552</v>
      </c>
      <c r="E186" s="74">
        <v>51</v>
      </c>
    </row>
    <row r="187" spans="1:5" x14ac:dyDescent="0.2">
      <c r="A187" s="74">
        <v>868</v>
      </c>
      <c r="B187" s="40" t="s">
        <v>559</v>
      </c>
      <c r="C187" s="87">
        <v>10300</v>
      </c>
      <c r="D187" s="74" t="s">
        <v>552</v>
      </c>
      <c r="E187" s="74">
        <v>3</v>
      </c>
    </row>
    <row r="188" spans="1:5" x14ac:dyDescent="0.2">
      <c r="A188" s="74">
        <v>780</v>
      </c>
      <c r="B188" s="40" t="s">
        <v>550</v>
      </c>
      <c r="C188" s="87">
        <v>3989.7</v>
      </c>
      <c r="D188" s="74" t="s">
        <v>552</v>
      </c>
      <c r="E188" s="74">
        <v>7</v>
      </c>
    </row>
    <row r="189" spans="1:5" x14ac:dyDescent="0.2">
      <c r="A189" s="74"/>
      <c r="B189" s="40" t="s">
        <v>561</v>
      </c>
      <c r="C189" s="87"/>
      <c r="D189" s="74" t="s">
        <v>560</v>
      </c>
      <c r="E189" s="74">
        <v>123</v>
      </c>
    </row>
    <row r="190" spans="1:5" x14ac:dyDescent="0.2">
      <c r="A190" s="74">
        <v>133</v>
      </c>
      <c r="B190" s="40" t="s">
        <v>547</v>
      </c>
      <c r="C190" s="87">
        <v>5400</v>
      </c>
      <c r="D190" s="74" t="s">
        <v>552</v>
      </c>
      <c r="E190" s="74">
        <v>3</v>
      </c>
    </row>
    <row r="191" spans="1:5" x14ac:dyDescent="0.2">
      <c r="A191" s="74">
        <v>665</v>
      </c>
      <c r="B191" s="40" t="s">
        <v>548</v>
      </c>
      <c r="C191" s="87">
        <v>1996</v>
      </c>
      <c r="D191" s="74" t="s">
        <v>552</v>
      </c>
      <c r="E191" s="74">
        <v>12</v>
      </c>
    </row>
    <row r="192" spans="1:5" x14ac:dyDescent="0.2">
      <c r="A192" s="74">
        <v>146</v>
      </c>
      <c r="B192" s="40" t="s">
        <v>581</v>
      </c>
      <c r="C192" s="87">
        <v>1200</v>
      </c>
      <c r="D192" s="74" t="s">
        <v>198</v>
      </c>
      <c r="E192" s="74">
        <v>1</v>
      </c>
    </row>
    <row r="193" spans="1:5" x14ac:dyDescent="0.2">
      <c r="A193" s="74">
        <v>145</v>
      </c>
      <c r="B193" s="40" t="s">
        <v>582</v>
      </c>
      <c r="C193" s="87">
        <v>1200</v>
      </c>
      <c r="D193" s="74" t="s">
        <v>198</v>
      </c>
      <c r="E193" s="74">
        <v>9</v>
      </c>
    </row>
    <row r="194" spans="1:5" x14ac:dyDescent="0.2">
      <c r="A194" s="74">
        <v>395</v>
      </c>
      <c r="B194" s="40" t="s">
        <v>583</v>
      </c>
      <c r="C194" s="87">
        <v>0.01</v>
      </c>
      <c r="D194" s="74" t="s">
        <v>198</v>
      </c>
      <c r="E194" s="74">
        <v>3</v>
      </c>
    </row>
    <row r="195" spans="1:5" x14ac:dyDescent="0.2">
      <c r="A195" s="74">
        <v>148</v>
      </c>
      <c r="B195" s="40" t="s">
        <v>584</v>
      </c>
      <c r="C195" s="87">
        <v>1200</v>
      </c>
      <c r="D195" s="74" t="s">
        <v>198</v>
      </c>
      <c r="E195" s="74">
        <v>7</v>
      </c>
    </row>
    <row r="196" spans="1:5" x14ac:dyDescent="0.2">
      <c r="A196" s="74">
        <v>242</v>
      </c>
      <c r="B196" s="40" t="s">
        <v>585</v>
      </c>
      <c r="C196" s="87">
        <v>1250</v>
      </c>
      <c r="D196" s="74" t="s">
        <v>198</v>
      </c>
      <c r="E196" s="74">
        <v>1</v>
      </c>
    </row>
    <row r="197" spans="1:5" x14ac:dyDescent="0.2">
      <c r="A197" s="74">
        <v>669</v>
      </c>
      <c r="B197" s="40" t="s">
        <v>549</v>
      </c>
      <c r="C197" s="87">
        <v>1996</v>
      </c>
      <c r="D197" s="74" t="s">
        <v>552</v>
      </c>
      <c r="E197" s="74">
        <v>1</v>
      </c>
    </row>
    <row r="198" spans="1:5" x14ac:dyDescent="0.2">
      <c r="A198" s="74">
        <v>859</v>
      </c>
      <c r="B198" s="40" t="s">
        <v>562</v>
      </c>
      <c r="C198" s="87">
        <v>1400</v>
      </c>
      <c r="D198" s="74" t="s">
        <v>560</v>
      </c>
      <c r="E198" s="74">
        <v>204</v>
      </c>
    </row>
    <row r="199" spans="1:5" x14ac:dyDescent="0.2">
      <c r="A199" s="74">
        <v>151</v>
      </c>
      <c r="B199" s="40" t="s">
        <v>555</v>
      </c>
      <c r="C199" s="87">
        <v>4800</v>
      </c>
      <c r="D199" s="74" t="s">
        <v>552</v>
      </c>
      <c r="E199" s="74">
        <v>2</v>
      </c>
    </row>
    <row r="200" spans="1:5" x14ac:dyDescent="0.2">
      <c r="A200" s="74">
        <v>147</v>
      </c>
      <c r="B200" s="40" t="s">
        <v>556</v>
      </c>
      <c r="C200" s="88">
        <v>1200</v>
      </c>
      <c r="D200" s="74" t="s">
        <v>552</v>
      </c>
      <c r="E200" s="74">
        <v>12</v>
      </c>
    </row>
    <row r="201" spans="1:5" x14ac:dyDescent="0.2">
      <c r="A201" s="74">
        <v>858</v>
      </c>
      <c r="B201" s="40" t="s">
        <v>564</v>
      </c>
      <c r="C201" s="87">
        <v>1400</v>
      </c>
      <c r="D201" s="74" t="s">
        <v>560</v>
      </c>
      <c r="E201" s="74">
        <v>191</v>
      </c>
    </row>
    <row r="202" spans="1:5" x14ac:dyDescent="0.2">
      <c r="A202" s="74">
        <v>271</v>
      </c>
      <c r="B202" s="40" t="s">
        <v>554</v>
      </c>
      <c r="C202" s="87">
        <v>4445</v>
      </c>
      <c r="D202" s="74" t="s">
        <v>552</v>
      </c>
      <c r="E202" s="74">
        <v>23</v>
      </c>
    </row>
    <row r="203" spans="1:5" x14ac:dyDescent="0.2">
      <c r="A203" s="74">
        <v>813</v>
      </c>
      <c r="B203" s="40" t="s">
        <v>553</v>
      </c>
      <c r="C203" s="87">
        <v>4300</v>
      </c>
      <c r="D203" s="74" t="s">
        <v>552</v>
      </c>
      <c r="E203" s="74">
        <v>29</v>
      </c>
    </row>
    <row r="204" spans="1:5" x14ac:dyDescent="0.2">
      <c r="A204" s="74">
        <v>151</v>
      </c>
      <c r="B204" s="40" t="s">
        <v>551</v>
      </c>
      <c r="C204" s="87">
        <v>4800</v>
      </c>
      <c r="D204" s="74" t="s">
        <v>552</v>
      </c>
      <c r="E204" s="74">
        <v>19</v>
      </c>
    </row>
    <row r="205" spans="1:5" x14ac:dyDescent="0.2">
      <c r="A205" s="74">
        <v>857</v>
      </c>
      <c r="B205" s="40" t="s">
        <v>563</v>
      </c>
      <c r="C205" s="87">
        <v>1400</v>
      </c>
      <c r="D205" s="74" t="s">
        <v>560</v>
      </c>
      <c r="E205" s="74">
        <v>226</v>
      </c>
    </row>
    <row r="206" spans="1:5" x14ac:dyDescent="0.2">
      <c r="A206" s="74">
        <v>423</v>
      </c>
      <c r="B206" s="40" t="s">
        <v>427</v>
      </c>
      <c r="C206" s="87">
        <v>1252.1099999999999</v>
      </c>
      <c r="D206" s="74" t="s">
        <v>12</v>
      </c>
      <c r="E206" s="74">
        <v>2</v>
      </c>
    </row>
    <row r="207" spans="1:5" x14ac:dyDescent="0.2">
      <c r="A207" s="74" t="s">
        <v>317</v>
      </c>
      <c r="B207" s="40" t="s">
        <v>316</v>
      </c>
      <c r="C207" s="87">
        <v>2700</v>
      </c>
      <c r="D207" s="74" t="s">
        <v>25</v>
      </c>
      <c r="E207" s="74">
        <v>19</v>
      </c>
    </row>
    <row r="208" spans="1:5" x14ac:dyDescent="0.2">
      <c r="A208" s="74" t="s">
        <v>253</v>
      </c>
      <c r="B208" s="40" t="s">
        <v>252</v>
      </c>
      <c r="C208" s="87">
        <v>809.53</v>
      </c>
      <c r="D208" s="74" t="s">
        <v>12</v>
      </c>
      <c r="E208" s="74">
        <v>141</v>
      </c>
    </row>
    <row r="209" spans="1:5" x14ac:dyDescent="0.2">
      <c r="A209" s="74">
        <v>1044</v>
      </c>
      <c r="B209" s="40" t="s">
        <v>507</v>
      </c>
      <c r="C209" s="87">
        <v>150.12</v>
      </c>
      <c r="D209" s="74" t="s">
        <v>25</v>
      </c>
      <c r="E209" s="74">
        <v>28</v>
      </c>
    </row>
    <row r="210" spans="1:5" x14ac:dyDescent="0.2">
      <c r="A210" s="74">
        <v>335</v>
      </c>
      <c r="B210" s="40" t="s">
        <v>487</v>
      </c>
      <c r="C210" s="87">
        <v>220</v>
      </c>
      <c r="D210" s="74" t="s">
        <v>12</v>
      </c>
      <c r="E210" s="74">
        <v>6</v>
      </c>
    </row>
    <row r="211" spans="1:5" x14ac:dyDescent="0.2">
      <c r="A211" s="74">
        <v>321</v>
      </c>
      <c r="B211" s="40" t="s">
        <v>204</v>
      </c>
      <c r="C211" s="87">
        <v>84.5</v>
      </c>
      <c r="D211" s="74" t="s">
        <v>12</v>
      </c>
      <c r="E211" s="74">
        <v>50</v>
      </c>
    </row>
    <row r="212" spans="1:5" x14ac:dyDescent="0.2">
      <c r="A212" s="74" t="s">
        <v>227</v>
      </c>
      <c r="B212" s="40" t="s">
        <v>225</v>
      </c>
      <c r="C212" s="87">
        <v>218</v>
      </c>
      <c r="D212" s="74" t="s">
        <v>229</v>
      </c>
      <c r="E212" s="74">
        <v>9</v>
      </c>
    </row>
    <row r="213" spans="1:5" x14ac:dyDescent="0.2">
      <c r="A213" s="74" t="s">
        <v>228</v>
      </c>
      <c r="B213" s="40" t="s">
        <v>226</v>
      </c>
      <c r="C213" s="87">
        <v>452</v>
      </c>
      <c r="D213" s="74" t="s">
        <v>229</v>
      </c>
      <c r="E213" s="74">
        <v>5</v>
      </c>
    </row>
    <row r="214" spans="1:5" x14ac:dyDescent="0.2">
      <c r="A214" s="74"/>
      <c r="B214" s="40" t="s">
        <v>323</v>
      </c>
      <c r="C214" s="87"/>
      <c r="D214" s="74" t="s">
        <v>12</v>
      </c>
      <c r="E214" s="74">
        <v>3</v>
      </c>
    </row>
    <row r="215" spans="1:5" x14ac:dyDescent="0.2">
      <c r="A215" s="74"/>
      <c r="B215" s="40" t="s">
        <v>324</v>
      </c>
      <c r="C215" s="87"/>
      <c r="D215" s="74" t="s">
        <v>12</v>
      </c>
      <c r="E215" s="74">
        <v>1</v>
      </c>
    </row>
    <row r="216" spans="1:5" x14ac:dyDescent="0.2">
      <c r="A216" s="74"/>
      <c r="B216" s="40" t="s">
        <v>322</v>
      </c>
      <c r="C216" s="87"/>
      <c r="D216" s="74" t="s">
        <v>12</v>
      </c>
      <c r="E216" s="74">
        <v>3</v>
      </c>
    </row>
    <row r="217" spans="1:5" x14ac:dyDescent="0.2">
      <c r="A217" s="74">
        <v>265</v>
      </c>
      <c r="B217" s="40" t="s">
        <v>484</v>
      </c>
      <c r="C217" s="87">
        <v>84</v>
      </c>
      <c r="D217" s="74" t="s">
        <v>12</v>
      </c>
      <c r="E217" s="74">
        <v>38</v>
      </c>
    </row>
    <row r="218" spans="1:5" x14ac:dyDescent="0.2">
      <c r="A218" s="74" t="s">
        <v>386</v>
      </c>
      <c r="B218" s="40" t="s">
        <v>384</v>
      </c>
      <c r="C218" s="87">
        <v>2.81</v>
      </c>
      <c r="D218" s="74" t="s">
        <v>12</v>
      </c>
      <c r="E218" s="74">
        <v>42</v>
      </c>
    </row>
    <row r="219" spans="1:5" x14ac:dyDescent="0.2">
      <c r="A219" s="74" t="s">
        <v>387</v>
      </c>
      <c r="B219" s="40" t="s">
        <v>385</v>
      </c>
      <c r="C219" s="87">
        <v>50.8</v>
      </c>
      <c r="D219" s="74" t="s">
        <v>12</v>
      </c>
      <c r="E219" s="74">
        <v>80</v>
      </c>
    </row>
    <row r="220" spans="1:5" x14ac:dyDescent="0.2">
      <c r="A220" s="74" t="s">
        <v>380</v>
      </c>
      <c r="B220" s="40" t="s">
        <v>379</v>
      </c>
      <c r="C220" s="87">
        <v>63.17</v>
      </c>
      <c r="D220" s="74" t="s">
        <v>12</v>
      </c>
      <c r="E220" s="74">
        <v>72</v>
      </c>
    </row>
    <row r="221" spans="1:5" x14ac:dyDescent="0.2">
      <c r="A221" s="74">
        <v>159</v>
      </c>
      <c r="B221" s="40" t="s">
        <v>405</v>
      </c>
      <c r="C221" s="87">
        <v>457</v>
      </c>
      <c r="D221" s="74" t="s">
        <v>12</v>
      </c>
      <c r="E221" s="74">
        <v>20</v>
      </c>
    </row>
    <row r="222" spans="1:5" x14ac:dyDescent="0.2">
      <c r="A222" s="74" t="s">
        <v>234</v>
      </c>
      <c r="B222" s="40" t="s">
        <v>233</v>
      </c>
      <c r="C222" s="87">
        <v>60</v>
      </c>
      <c r="D222" s="74" t="s">
        <v>12</v>
      </c>
      <c r="E222" s="74">
        <v>14</v>
      </c>
    </row>
    <row r="223" spans="1:5" x14ac:dyDescent="0.2">
      <c r="A223" s="74">
        <v>535</v>
      </c>
      <c r="B223" s="40" t="s">
        <v>402</v>
      </c>
      <c r="C223" s="87">
        <v>251.1</v>
      </c>
      <c r="D223" s="74" t="s">
        <v>12</v>
      </c>
      <c r="E223" s="74">
        <v>92</v>
      </c>
    </row>
    <row r="224" spans="1:5" x14ac:dyDescent="0.2">
      <c r="A224" s="74">
        <v>650</v>
      </c>
      <c r="B224" s="40" t="s">
        <v>219</v>
      </c>
      <c r="C224" s="87">
        <v>326</v>
      </c>
      <c r="D224" s="74" t="s">
        <v>25</v>
      </c>
      <c r="E224" s="74">
        <v>19</v>
      </c>
    </row>
    <row r="225" spans="1:5" x14ac:dyDescent="0.2">
      <c r="A225" s="74" t="s">
        <v>218</v>
      </c>
      <c r="B225" s="40" t="s">
        <v>217</v>
      </c>
      <c r="C225" s="87">
        <v>326</v>
      </c>
      <c r="D225" s="74" t="s">
        <v>25</v>
      </c>
      <c r="E225" s="74">
        <v>19</v>
      </c>
    </row>
    <row r="226" spans="1:5" x14ac:dyDescent="0.2">
      <c r="A226" s="74" t="s">
        <v>222</v>
      </c>
      <c r="B226" s="40" t="s">
        <v>221</v>
      </c>
      <c r="C226" s="87">
        <v>132</v>
      </c>
      <c r="D226" s="74" t="s">
        <v>12</v>
      </c>
      <c r="E226" s="74">
        <v>720</v>
      </c>
    </row>
    <row r="227" spans="1:5" x14ac:dyDescent="0.2">
      <c r="A227" s="74">
        <v>648</v>
      </c>
      <c r="B227" s="40" t="s">
        <v>220</v>
      </c>
      <c r="C227" s="87">
        <v>326</v>
      </c>
      <c r="D227" s="74" t="s">
        <v>25</v>
      </c>
      <c r="E227" s="74">
        <v>19</v>
      </c>
    </row>
    <row r="228" spans="1:5" x14ac:dyDescent="0.2">
      <c r="A228" s="74" t="s">
        <v>215</v>
      </c>
      <c r="B228" s="40" t="s">
        <v>214</v>
      </c>
      <c r="C228" s="87">
        <v>326</v>
      </c>
      <c r="D228" s="74" t="s">
        <v>25</v>
      </c>
      <c r="E228" s="74">
        <v>19</v>
      </c>
    </row>
    <row r="229" spans="1:5" x14ac:dyDescent="0.2">
      <c r="A229" s="74">
        <v>162</v>
      </c>
      <c r="B229" s="40" t="s">
        <v>446</v>
      </c>
      <c r="C229" s="87">
        <v>68</v>
      </c>
      <c r="D229" s="74" t="s">
        <v>12</v>
      </c>
      <c r="E229" s="74">
        <v>1248</v>
      </c>
    </row>
    <row r="230" spans="1:5" x14ac:dyDescent="0.2">
      <c r="A230" s="74">
        <v>163</v>
      </c>
      <c r="B230" s="40" t="s">
        <v>447</v>
      </c>
      <c r="C230" s="87">
        <v>68</v>
      </c>
      <c r="D230" s="74" t="s">
        <v>12</v>
      </c>
      <c r="E230" s="74">
        <v>756</v>
      </c>
    </row>
    <row r="231" spans="1:5" x14ac:dyDescent="0.2">
      <c r="A231" s="74" t="s">
        <v>480</v>
      </c>
      <c r="B231" s="40" t="s">
        <v>479</v>
      </c>
      <c r="C231" s="87">
        <v>945</v>
      </c>
      <c r="D231" s="74" t="s">
        <v>24</v>
      </c>
      <c r="E231" s="74">
        <v>738</v>
      </c>
    </row>
    <row r="232" spans="1:5" x14ac:dyDescent="0.2">
      <c r="A232" s="74">
        <v>609</v>
      </c>
      <c r="B232" s="40" t="s">
        <v>527</v>
      </c>
      <c r="C232" s="87">
        <v>628</v>
      </c>
      <c r="D232" s="74" t="s">
        <v>24</v>
      </c>
      <c r="E232" s="74">
        <v>80</v>
      </c>
    </row>
    <row r="233" spans="1:5" x14ac:dyDescent="0.2">
      <c r="A233" s="74">
        <v>611</v>
      </c>
      <c r="B233" s="40" t="s">
        <v>528</v>
      </c>
      <c r="C233" s="87">
        <v>628</v>
      </c>
      <c r="D233" s="74" t="s">
        <v>24</v>
      </c>
      <c r="E233" s="74">
        <v>90</v>
      </c>
    </row>
    <row r="234" spans="1:5" x14ac:dyDescent="0.2">
      <c r="A234" s="74">
        <v>610</v>
      </c>
      <c r="B234" s="40" t="s">
        <v>526</v>
      </c>
      <c r="C234" s="87">
        <v>950</v>
      </c>
      <c r="D234" s="74" t="s">
        <v>24</v>
      </c>
      <c r="E234" s="74">
        <v>108</v>
      </c>
    </row>
    <row r="235" spans="1:5" x14ac:dyDescent="0.2">
      <c r="A235" s="74">
        <v>165</v>
      </c>
      <c r="B235" s="40" t="s">
        <v>419</v>
      </c>
      <c r="C235" s="87">
        <v>239</v>
      </c>
      <c r="D235" s="74" t="s">
        <v>12</v>
      </c>
      <c r="E235" s="74">
        <v>3</v>
      </c>
    </row>
    <row r="236" spans="1:5" x14ac:dyDescent="0.2">
      <c r="A236" s="74" t="s">
        <v>371</v>
      </c>
      <c r="B236" s="40" t="s">
        <v>370</v>
      </c>
      <c r="C236" s="87">
        <v>185.42</v>
      </c>
      <c r="D236" s="74" t="s">
        <v>12</v>
      </c>
      <c r="E236" s="74">
        <v>26</v>
      </c>
    </row>
    <row r="237" spans="1:5" x14ac:dyDescent="0.2">
      <c r="A237" s="74" t="s">
        <v>303</v>
      </c>
      <c r="B237" s="40" t="s">
        <v>200</v>
      </c>
      <c r="C237" s="87">
        <v>8372.8799999999992</v>
      </c>
      <c r="D237" s="74" t="s">
        <v>12</v>
      </c>
      <c r="E237" s="74">
        <v>46</v>
      </c>
    </row>
    <row r="238" spans="1:5" x14ac:dyDescent="0.2">
      <c r="A238" s="74" t="s">
        <v>304</v>
      </c>
      <c r="B238" s="40" t="s">
        <v>201</v>
      </c>
      <c r="C238" s="87">
        <v>8453.39</v>
      </c>
      <c r="D238" s="74" t="s">
        <v>12</v>
      </c>
      <c r="E238" s="74">
        <v>46</v>
      </c>
    </row>
    <row r="239" spans="1:5" x14ac:dyDescent="0.2">
      <c r="A239" s="74">
        <v>556</v>
      </c>
      <c r="B239" s="40" t="s">
        <v>297</v>
      </c>
      <c r="C239" s="87">
        <v>10305.08</v>
      </c>
      <c r="D239" s="74" t="s">
        <v>12</v>
      </c>
      <c r="E239" s="74">
        <v>1</v>
      </c>
    </row>
    <row r="240" spans="1:5" x14ac:dyDescent="0.2">
      <c r="A240" s="74">
        <v>558</v>
      </c>
      <c r="B240" s="40" t="s">
        <v>298</v>
      </c>
      <c r="C240" s="88">
        <v>10466.1</v>
      </c>
      <c r="D240" s="74" t="s">
        <v>12</v>
      </c>
      <c r="E240" s="74">
        <v>11</v>
      </c>
    </row>
    <row r="241" spans="1:5" x14ac:dyDescent="0.2">
      <c r="A241" s="74">
        <v>559</v>
      </c>
      <c r="B241" s="40" t="s">
        <v>202</v>
      </c>
      <c r="C241" s="87">
        <v>11512.71</v>
      </c>
      <c r="D241" s="74" t="s">
        <v>12</v>
      </c>
      <c r="E241" s="74">
        <v>20</v>
      </c>
    </row>
    <row r="242" spans="1:5" x14ac:dyDescent="0.2">
      <c r="A242" s="74">
        <v>560</v>
      </c>
      <c r="B242" s="40" t="s">
        <v>299</v>
      </c>
      <c r="C242" s="87">
        <v>11593.22</v>
      </c>
      <c r="D242" s="74" t="s">
        <v>12</v>
      </c>
      <c r="E242" s="74">
        <v>18</v>
      </c>
    </row>
    <row r="243" spans="1:5" x14ac:dyDescent="0.2">
      <c r="A243" s="74">
        <v>564</v>
      </c>
      <c r="B243" s="40" t="s">
        <v>300</v>
      </c>
      <c r="C243" s="87">
        <v>11432.2</v>
      </c>
      <c r="D243" s="74" t="s">
        <v>12</v>
      </c>
      <c r="E243" s="74">
        <v>15</v>
      </c>
    </row>
    <row r="244" spans="1:5" x14ac:dyDescent="0.2">
      <c r="A244" s="74">
        <v>561</v>
      </c>
      <c r="B244" s="40" t="s">
        <v>566</v>
      </c>
      <c r="C244" s="87">
        <v>12478.81</v>
      </c>
      <c r="D244" s="74" t="s">
        <v>12</v>
      </c>
      <c r="E244" s="74">
        <v>1</v>
      </c>
    </row>
    <row r="245" spans="1:5" x14ac:dyDescent="0.2">
      <c r="A245" s="74">
        <v>562</v>
      </c>
      <c r="B245" s="40" t="s">
        <v>301</v>
      </c>
      <c r="C245" s="87">
        <v>13122.88</v>
      </c>
      <c r="D245" s="74" t="s">
        <v>12</v>
      </c>
      <c r="E245" s="74">
        <v>7</v>
      </c>
    </row>
    <row r="246" spans="1:5" x14ac:dyDescent="0.2">
      <c r="A246" s="74">
        <v>563</v>
      </c>
      <c r="B246" s="40" t="s">
        <v>567</v>
      </c>
      <c r="C246" s="87">
        <v>13179.24</v>
      </c>
      <c r="D246" s="74" t="s">
        <v>12</v>
      </c>
      <c r="E246" s="74">
        <v>3</v>
      </c>
    </row>
    <row r="247" spans="1:5" x14ac:dyDescent="0.2">
      <c r="A247" s="74"/>
      <c r="B247" s="40" t="s">
        <v>302</v>
      </c>
      <c r="C247" s="87"/>
      <c r="D247" s="74" t="s">
        <v>12</v>
      </c>
      <c r="E247" s="74">
        <v>1</v>
      </c>
    </row>
    <row r="248" spans="1:5" x14ac:dyDescent="0.2">
      <c r="A248" s="74">
        <v>636</v>
      </c>
      <c r="B248" s="40" t="s">
        <v>531</v>
      </c>
      <c r="C248" s="87">
        <v>870</v>
      </c>
      <c r="D248" s="74" t="s">
        <v>25</v>
      </c>
      <c r="E248" s="74">
        <v>5</v>
      </c>
    </row>
    <row r="249" spans="1:5" x14ac:dyDescent="0.2">
      <c r="A249" s="74">
        <v>1046</v>
      </c>
      <c r="B249" s="40" t="s">
        <v>449</v>
      </c>
      <c r="C249" s="87">
        <v>100338.98</v>
      </c>
      <c r="D249" s="74" t="s">
        <v>12</v>
      </c>
      <c r="E249" s="74">
        <v>1</v>
      </c>
    </row>
    <row r="250" spans="1:5" x14ac:dyDescent="0.2">
      <c r="A250" s="74" t="s">
        <v>306</v>
      </c>
      <c r="B250" s="40" t="s">
        <v>305</v>
      </c>
      <c r="C250" s="87">
        <v>22800</v>
      </c>
      <c r="D250" s="74" t="s">
        <v>12</v>
      </c>
      <c r="E250" s="74">
        <v>47</v>
      </c>
    </row>
    <row r="251" spans="1:5" x14ac:dyDescent="0.2">
      <c r="A251" s="74" t="s">
        <v>367</v>
      </c>
      <c r="B251" s="40" t="s">
        <v>366</v>
      </c>
      <c r="C251" s="87">
        <v>4550</v>
      </c>
      <c r="D251" s="74" t="s">
        <v>12</v>
      </c>
      <c r="E251" s="74">
        <v>1</v>
      </c>
    </row>
    <row r="252" spans="1:5" x14ac:dyDescent="0.2">
      <c r="A252" s="74" t="s">
        <v>499</v>
      </c>
      <c r="B252" s="40" t="s">
        <v>496</v>
      </c>
      <c r="C252" s="87">
        <v>2711.87</v>
      </c>
      <c r="D252" s="74" t="s">
        <v>12</v>
      </c>
      <c r="E252" s="74">
        <v>77</v>
      </c>
    </row>
    <row r="253" spans="1:5" x14ac:dyDescent="0.2">
      <c r="A253" s="74" t="s">
        <v>495</v>
      </c>
      <c r="B253" s="40" t="s">
        <v>494</v>
      </c>
      <c r="C253" s="87">
        <v>2523.35</v>
      </c>
      <c r="D253" s="74" t="s">
        <v>12</v>
      </c>
      <c r="E253" s="74">
        <v>150</v>
      </c>
    </row>
    <row r="254" spans="1:5" x14ac:dyDescent="0.2">
      <c r="A254" s="74" t="s">
        <v>493</v>
      </c>
      <c r="B254" s="40" t="s">
        <v>492</v>
      </c>
      <c r="C254" s="87">
        <v>2966.1</v>
      </c>
      <c r="D254" s="74" t="s">
        <v>12</v>
      </c>
      <c r="E254" s="74">
        <v>50</v>
      </c>
    </row>
    <row r="255" spans="1:5" x14ac:dyDescent="0.2">
      <c r="A255" s="74" t="s">
        <v>498</v>
      </c>
      <c r="B255" s="40" t="s">
        <v>497</v>
      </c>
      <c r="C255" s="87">
        <v>2672.15</v>
      </c>
      <c r="D255" s="74" t="s">
        <v>12</v>
      </c>
      <c r="E255" s="74">
        <v>113</v>
      </c>
    </row>
    <row r="256" spans="1:5" x14ac:dyDescent="0.2">
      <c r="A256" s="74"/>
      <c r="B256" s="40" t="s">
        <v>339</v>
      </c>
      <c r="C256" s="87"/>
      <c r="D256" s="74" t="s">
        <v>12</v>
      </c>
      <c r="E256" s="74">
        <v>43</v>
      </c>
    </row>
    <row r="257" spans="1:5" x14ac:dyDescent="0.2">
      <c r="A257" s="74"/>
      <c r="B257" s="40" t="s">
        <v>340</v>
      </c>
      <c r="C257" s="87"/>
      <c r="D257" s="74" t="s">
        <v>12</v>
      </c>
      <c r="E257" s="74">
        <v>43</v>
      </c>
    </row>
    <row r="258" spans="1:5" x14ac:dyDescent="0.2">
      <c r="A258" s="74">
        <v>472</v>
      </c>
      <c r="B258" s="40" t="s">
        <v>423</v>
      </c>
      <c r="C258" s="87">
        <v>1.1000000000000001</v>
      </c>
      <c r="D258" s="74" t="s">
        <v>12</v>
      </c>
      <c r="E258" s="74">
        <v>7186</v>
      </c>
    </row>
    <row r="259" spans="1:5" x14ac:dyDescent="0.2">
      <c r="A259" s="74">
        <v>284</v>
      </c>
      <c r="B259" s="40" t="s">
        <v>513</v>
      </c>
      <c r="C259" s="87">
        <v>580</v>
      </c>
      <c r="D259" s="74" t="s">
        <v>12</v>
      </c>
      <c r="E259" s="74">
        <v>88</v>
      </c>
    </row>
    <row r="260" spans="1:5" x14ac:dyDescent="0.2">
      <c r="A260" s="74">
        <v>283</v>
      </c>
      <c r="B260" s="40" t="s">
        <v>514</v>
      </c>
      <c r="C260" s="87">
        <v>580</v>
      </c>
      <c r="D260" s="74" t="s">
        <v>12</v>
      </c>
      <c r="E260" s="74">
        <v>91</v>
      </c>
    </row>
    <row r="261" spans="1:5" x14ac:dyDescent="0.2">
      <c r="A261" s="74">
        <v>521</v>
      </c>
      <c r="B261" s="40" t="s">
        <v>383</v>
      </c>
      <c r="C261" s="88">
        <v>33.1</v>
      </c>
      <c r="D261" s="74" t="s">
        <v>12</v>
      </c>
      <c r="E261" s="74">
        <v>41</v>
      </c>
    </row>
    <row r="262" spans="1:5" x14ac:dyDescent="0.2">
      <c r="A262" s="74" t="s">
        <v>389</v>
      </c>
      <c r="B262" s="40" t="s">
        <v>388</v>
      </c>
      <c r="C262" s="87">
        <v>8.1</v>
      </c>
      <c r="D262" s="74" t="s">
        <v>12</v>
      </c>
      <c r="E262" s="74">
        <v>71</v>
      </c>
    </row>
    <row r="263" spans="1:5" x14ac:dyDescent="0.2">
      <c r="A263" s="74">
        <v>818</v>
      </c>
      <c r="B263" s="40" t="s">
        <v>270</v>
      </c>
      <c r="C263" s="87">
        <v>8898.31</v>
      </c>
      <c r="D263" s="74" t="s">
        <v>12</v>
      </c>
      <c r="E263" s="74">
        <v>3</v>
      </c>
    </row>
    <row r="264" spans="1:5" x14ac:dyDescent="0.2">
      <c r="A264" s="74">
        <v>929</v>
      </c>
      <c r="B264" s="40" t="s">
        <v>565</v>
      </c>
      <c r="C264" s="87">
        <v>10593.22</v>
      </c>
      <c r="D264" s="74" t="s">
        <v>12</v>
      </c>
      <c r="E264" s="74">
        <v>50</v>
      </c>
    </row>
    <row r="265" spans="1:5" x14ac:dyDescent="0.2">
      <c r="A265" s="74">
        <v>409</v>
      </c>
      <c r="B265" s="40" t="s">
        <v>416</v>
      </c>
      <c r="C265" s="87">
        <v>504.54</v>
      </c>
      <c r="D265" s="74" t="s">
        <v>12</v>
      </c>
      <c r="E265" s="74">
        <v>5</v>
      </c>
    </row>
    <row r="266" spans="1:5" x14ac:dyDescent="0.2">
      <c r="A266" s="74">
        <v>547</v>
      </c>
      <c r="B266" s="40" t="s">
        <v>529</v>
      </c>
      <c r="C266" s="87">
        <v>165.98</v>
      </c>
      <c r="D266" s="74" t="s">
        <v>12</v>
      </c>
      <c r="E266" s="74">
        <v>207</v>
      </c>
    </row>
    <row r="267" spans="1:5" x14ac:dyDescent="0.2">
      <c r="A267" s="74">
        <v>331</v>
      </c>
      <c r="B267" s="40" t="s">
        <v>473</v>
      </c>
      <c r="C267" s="87">
        <v>1440</v>
      </c>
      <c r="D267" s="74" t="s">
        <v>467</v>
      </c>
      <c r="E267" s="74">
        <v>110</v>
      </c>
    </row>
    <row r="268" spans="1:5" x14ac:dyDescent="0.2">
      <c r="A268" s="74">
        <v>798</v>
      </c>
      <c r="B268" s="40" t="s">
        <v>518</v>
      </c>
      <c r="C268" s="88">
        <v>350</v>
      </c>
      <c r="D268" s="74" t="s">
        <v>12</v>
      </c>
      <c r="E268" s="74">
        <v>30</v>
      </c>
    </row>
    <row r="269" spans="1:5" x14ac:dyDescent="0.2">
      <c r="A269" s="74"/>
      <c r="B269" s="40" t="s">
        <v>417</v>
      </c>
      <c r="C269" s="87"/>
      <c r="D269" s="74" t="s">
        <v>12</v>
      </c>
      <c r="E269" s="74">
        <v>697</v>
      </c>
    </row>
    <row r="270" spans="1:5" x14ac:dyDescent="0.2">
      <c r="A270" s="74"/>
      <c r="B270" s="40" t="s">
        <v>421</v>
      </c>
      <c r="C270" s="87"/>
      <c r="D270" s="74" t="s">
        <v>12</v>
      </c>
      <c r="E270" s="74">
        <v>1522</v>
      </c>
    </row>
    <row r="271" spans="1:5" x14ac:dyDescent="0.2">
      <c r="A271" s="74">
        <v>179</v>
      </c>
      <c r="B271" s="40" t="s">
        <v>569</v>
      </c>
      <c r="C271" s="87">
        <v>950</v>
      </c>
      <c r="D271" s="74" t="s">
        <v>12</v>
      </c>
      <c r="E271" s="74">
        <v>683</v>
      </c>
    </row>
    <row r="272" spans="1:5" x14ac:dyDescent="0.2">
      <c r="A272" s="74">
        <v>178</v>
      </c>
      <c r="B272" s="40" t="s">
        <v>570</v>
      </c>
      <c r="C272" s="87">
        <v>0.6</v>
      </c>
      <c r="D272" s="74" t="s">
        <v>12</v>
      </c>
      <c r="E272" s="74">
        <v>760</v>
      </c>
    </row>
    <row r="273" spans="1:6" x14ac:dyDescent="0.2">
      <c r="A273" s="74">
        <v>474</v>
      </c>
      <c r="B273" s="40" t="s">
        <v>571</v>
      </c>
      <c r="C273" s="87">
        <v>2</v>
      </c>
      <c r="D273" s="74" t="s">
        <v>12</v>
      </c>
      <c r="E273" s="74">
        <v>1138</v>
      </c>
    </row>
    <row r="274" spans="1:6" x14ac:dyDescent="0.2">
      <c r="A274" s="74">
        <v>517</v>
      </c>
      <c r="B274" s="40" t="s">
        <v>572</v>
      </c>
      <c r="C274" s="87">
        <v>1</v>
      </c>
      <c r="D274" s="74" t="s">
        <v>12</v>
      </c>
      <c r="E274" s="74">
        <v>603</v>
      </c>
    </row>
    <row r="275" spans="1:6" x14ac:dyDescent="0.2">
      <c r="A275" s="74"/>
      <c r="B275" s="40" t="s">
        <v>573</v>
      </c>
      <c r="C275" s="87"/>
      <c r="D275" s="74" t="s">
        <v>12</v>
      </c>
      <c r="E275" s="74">
        <v>924</v>
      </c>
    </row>
    <row r="276" spans="1:6" x14ac:dyDescent="0.2">
      <c r="A276" s="74"/>
      <c r="B276" s="40" t="s">
        <v>574</v>
      </c>
      <c r="C276" s="87"/>
      <c r="D276" s="74" t="s">
        <v>12</v>
      </c>
      <c r="E276" s="74">
        <v>655</v>
      </c>
    </row>
    <row r="277" spans="1:6" x14ac:dyDescent="0.2">
      <c r="A277" s="74"/>
      <c r="B277" s="40" t="s">
        <v>575</v>
      </c>
      <c r="C277" s="87"/>
      <c r="D277" s="74" t="s">
        <v>12</v>
      </c>
      <c r="E277" s="74">
        <v>186</v>
      </c>
    </row>
    <row r="278" spans="1:6" x14ac:dyDescent="0.2">
      <c r="A278" s="74"/>
      <c r="B278" s="40" t="s">
        <v>576</v>
      </c>
      <c r="C278" s="87"/>
      <c r="D278" s="74" t="s">
        <v>12</v>
      </c>
      <c r="E278" s="74">
        <v>1102</v>
      </c>
    </row>
    <row r="279" spans="1:6" x14ac:dyDescent="0.2">
      <c r="A279" s="74">
        <v>454</v>
      </c>
      <c r="B279" s="40" t="s">
        <v>437</v>
      </c>
      <c r="C279" s="87">
        <v>904</v>
      </c>
      <c r="D279" s="74" t="s">
        <v>12</v>
      </c>
      <c r="E279" s="74">
        <v>3</v>
      </c>
      <c r="F279" s="40"/>
    </row>
    <row r="280" spans="1:6" x14ac:dyDescent="0.2">
      <c r="A280" s="74" t="s">
        <v>460</v>
      </c>
      <c r="B280" s="40" t="s">
        <v>455</v>
      </c>
      <c r="C280" s="87">
        <v>180</v>
      </c>
      <c r="D280" s="74" t="s">
        <v>12</v>
      </c>
      <c r="E280" s="74">
        <v>13</v>
      </c>
    </row>
    <row r="281" spans="1:6" x14ac:dyDescent="0.2">
      <c r="A281" s="74" t="s">
        <v>461</v>
      </c>
      <c r="B281" s="40" t="s">
        <v>456</v>
      </c>
      <c r="C281" s="87">
        <v>383</v>
      </c>
      <c r="D281" s="74" t="s">
        <v>12</v>
      </c>
      <c r="E281" s="74">
        <v>64</v>
      </c>
    </row>
    <row r="282" spans="1:6" x14ac:dyDescent="0.2">
      <c r="A282" s="74" t="s">
        <v>462</v>
      </c>
      <c r="B282" s="40" t="s">
        <v>457</v>
      </c>
      <c r="C282" s="87">
        <v>240</v>
      </c>
      <c r="D282" s="74" t="s">
        <v>12</v>
      </c>
      <c r="E282" s="74">
        <v>183</v>
      </c>
    </row>
    <row r="283" spans="1:6" x14ac:dyDescent="0.2">
      <c r="A283" s="74" t="s">
        <v>463</v>
      </c>
      <c r="B283" s="40" t="s">
        <v>458</v>
      </c>
      <c r="C283" s="87">
        <v>620</v>
      </c>
      <c r="D283" s="74" t="s">
        <v>12</v>
      </c>
      <c r="E283" s="74">
        <v>141</v>
      </c>
    </row>
    <row r="284" spans="1:6" x14ac:dyDescent="0.2">
      <c r="A284" s="74" t="s">
        <v>464</v>
      </c>
      <c r="B284" s="40" t="s">
        <v>459</v>
      </c>
      <c r="C284" s="87">
        <v>1019</v>
      </c>
      <c r="D284" s="74" t="s">
        <v>12</v>
      </c>
      <c r="E284" s="74">
        <v>105</v>
      </c>
    </row>
    <row r="285" spans="1:6" x14ac:dyDescent="0.2">
      <c r="A285" s="74">
        <v>698</v>
      </c>
      <c r="B285" s="40" t="s">
        <v>546</v>
      </c>
      <c r="C285" s="87">
        <v>171.1</v>
      </c>
      <c r="D285" s="74" t="s">
        <v>467</v>
      </c>
      <c r="E285" s="74">
        <v>34</v>
      </c>
      <c r="F285" s="71"/>
    </row>
    <row r="286" spans="1:6" x14ac:dyDescent="0.2">
      <c r="A286" s="74">
        <v>612</v>
      </c>
      <c r="B286" s="40" t="s">
        <v>506</v>
      </c>
      <c r="C286" s="87">
        <v>1263.8699999999999</v>
      </c>
      <c r="D286" s="74" t="s">
        <v>25</v>
      </c>
      <c r="E286" s="74">
        <v>40</v>
      </c>
    </row>
    <row r="287" spans="1:6" x14ac:dyDescent="0.2">
      <c r="A287" s="74">
        <v>592</v>
      </c>
      <c r="B287" s="40" t="s">
        <v>327</v>
      </c>
      <c r="C287" s="87">
        <v>1430</v>
      </c>
      <c r="D287" s="74" t="s">
        <v>12</v>
      </c>
      <c r="E287" s="74">
        <v>23</v>
      </c>
    </row>
    <row r="288" spans="1:6" x14ac:dyDescent="0.2">
      <c r="A288" s="74">
        <v>591</v>
      </c>
      <c r="B288" s="40" t="s">
        <v>328</v>
      </c>
      <c r="C288" s="87">
        <v>3075</v>
      </c>
      <c r="D288" s="74" t="s">
        <v>12</v>
      </c>
      <c r="E288" s="74">
        <v>9</v>
      </c>
    </row>
    <row r="289" spans="1:5" x14ac:dyDescent="0.2">
      <c r="A289" s="74"/>
      <c r="B289" s="40" t="s">
        <v>401</v>
      </c>
      <c r="C289" s="87"/>
      <c r="D289" s="74" t="s">
        <v>12</v>
      </c>
      <c r="E289" s="74">
        <v>27</v>
      </c>
    </row>
    <row r="290" spans="1:5" x14ac:dyDescent="0.2">
      <c r="A290" s="74" t="s">
        <v>361</v>
      </c>
      <c r="B290" s="40" t="s">
        <v>360</v>
      </c>
      <c r="C290" s="87">
        <v>225</v>
      </c>
      <c r="D290" s="74" t="s">
        <v>12</v>
      </c>
      <c r="E290" s="74">
        <v>6</v>
      </c>
    </row>
    <row r="291" spans="1:5" x14ac:dyDescent="0.2">
      <c r="A291" s="71"/>
      <c r="C291" s="90"/>
      <c r="D291" s="71"/>
      <c r="E291" s="71"/>
    </row>
    <row r="292" spans="1:5" x14ac:dyDescent="0.2">
      <c r="A292" s="71"/>
      <c r="C292" s="90"/>
      <c r="D292" s="71"/>
      <c r="E292" s="71"/>
    </row>
    <row r="293" spans="1:5" x14ac:dyDescent="0.2">
      <c r="A293" s="71"/>
      <c r="C293" s="90"/>
      <c r="D293" s="71"/>
      <c r="E293" s="71"/>
    </row>
    <row r="294" spans="1:5" x14ac:dyDescent="0.2">
      <c r="A294" s="94"/>
      <c r="B294" s="94"/>
      <c r="C294" s="94"/>
      <c r="D294" s="94"/>
      <c r="E294" s="95"/>
    </row>
    <row r="295" spans="1:5" ht="34.5" customHeight="1" x14ac:dyDescent="0.2">
      <c r="A295" s="96" t="s">
        <v>580</v>
      </c>
      <c r="B295" s="96"/>
      <c r="C295" s="96"/>
      <c r="D295" s="96"/>
      <c r="E295" s="96"/>
    </row>
    <row r="296" spans="1:5" x14ac:dyDescent="0.2">
      <c r="A296" s="89" t="s">
        <v>203</v>
      </c>
      <c r="B296" s="89" t="s">
        <v>193</v>
      </c>
      <c r="C296" s="89" t="s">
        <v>568</v>
      </c>
      <c r="D296" s="89" t="s">
        <v>216</v>
      </c>
      <c r="E296" s="89" t="s">
        <v>0</v>
      </c>
    </row>
    <row r="297" spans="1:5" x14ac:dyDescent="0.2">
      <c r="A297" s="74">
        <v>656</v>
      </c>
      <c r="B297" s="40" t="s">
        <v>579</v>
      </c>
      <c r="C297" s="87">
        <v>138</v>
      </c>
      <c r="D297" s="74" t="s">
        <v>24</v>
      </c>
      <c r="E297" s="74">
        <v>240</v>
      </c>
    </row>
    <row r="298" spans="1:5" x14ac:dyDescent="0.2">
      <c r="A298" s="74">
        <v>190</v>
      </c>
      <c r="B298" s="40" t="s">
        <v>578</v>
      </c>
      <c r="C298" s="87">
        <v>141.31</v>
      </c>
      <c r="D298" s="74" t="s">
        <v>24</v>
      </c>
      <c r="E298" s="74">
        <v>115</v>
      </c>
    </row>
    <row r="299" spans="1:5" x14ac:dyDescent="0.2">
      <c r="A299" s="74">
        <v>245</v>
      </c>
      <c r="B299" s="40" t="s">
        <v>586</v>
      </c>
      <c r="C299" s="87">
        <v>1219.6500000000001</v>
      </c>
      <c r="D299" s="74" t="s">
        <v>12</v>
      </c>
      <c r="E299" s="74">
        <v>80</v>
      </c>
    </row>
    <row r="300" spans="1:5" x14ac:dyDescent="0.2">
      <c r="A300" s="40"/>
      <c r="B300" s="40"/>
      <c r="C300" s="40"/>
      <c r="D300" s="40"/>
      <c r="E300" s="40"/>
    </row>
    <row r="301" spans="1:5" x14ac:dyDescent="0.2">
      <c r="A301" s="40"/>
      <c r="B301" s="40"/>
      <c r="C301" s="40"/>
      <c r="D301" s="40"/>
      <c r="E301" s="40"/>
    </row>
  </sheetData>
  <mergeCells count="3">
    <mergeCell ref="A1:E2"/>
    <mergeCell ref="A294:E294"/>
    <mergeCell ref="A295:E295"/>
  </mergeCells>
  <pageMargins left="0.70866141732283472" right="0.70866141732283472" top="0.74803149606299213" bottom="0.74803149606299213" header="0.31496062992125984" footer="0.31496062992125984"/>
  <pageSetup scale="78" orientation="landscape" r:id="rId1"/>
  <rowBreaks count="1" manualBreakCount="1">
    <brk id="258" max="5" man="1"/>
  </rowBreaks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5CEEB-B093-4891-99E9-55A4C2D28519}">
  <dimension ref="A7:M136"/>
  <sheetViews>
    <sheetView topLeftCell="A39" workbookViewId="0">
      <selection activeCell="A50" sqref="A50:C50"/>
    </sheetView>
  </sheetViews>
  <sheetFormatPr defaultColWidth="9.14453125" defaultRowHeight="18" x14ac:dyDescent="0.25"/>
  <cols>
    <col min="1" max="2" width="19.50390625" style="12" customWidth="1"/>
    <col min="3" max="3" width="101.83203125" style="1" bestFit="1" customWidth="1"/>
    <col min="4" max="4" width="16.6796875" style="1" bestFit="1" customWidth="1"/>
    <col min="5" max="5" width="92.953125" style="1" bestFit="1" customWidth="1"/>
    <col min="6" max="6" width="9.14453125" style="1"/>
    <col min="7" max="7" width="10.76171875" style="1" customWidth="1"/>
    <col min="8" max="8" width="34.03125" style="1" bestFit="1" customWidth="1"/>
    <col min="9" max="9" width="11.43359375" style="8" bestFit="1" customWidth="1"/>
    <col min="10" max="10" width="13.85546875" style="8" bestFit="1" customWidth="1"/>
    <col min="11" max="11" width="7.80078125" style="8" bestFit="1" customWidth="1"/>
    <col min="12" max="16384" width="9.14453125" style="1"/>
  </cols>
  <sheetData>
    <row r="7" spans="1:7" x14ac:dyDescent="0.25">
      <c r="A7" s="97" t="s">
        <v>6</v>
      </c>
      <c r="B7" s="97"/>
      <c r="C7" s="97"/>
      <c r="D7" s="97"/>
      <c r="E7" s="97"/>
    </row>
    <row r="8" spans="1:7" x14ac:dyDescent="0.25">
      <c r="A8" s="97" t="s">
        <v>4</v>
      </c>
      <c r="B8" s="97"/>
      <c r="C8" s="97"/>
      <c r="D8" s="97"/>
      <c r="E8" s="97"/>
    </row>
    <row r="9" spans="1:7" x14ac:dyDescent="0.25">
      <c r="D9" s="2" t="s">
        <v>2</v>
      </c>
      <c r="E9" s="3">
        <v>45259</v>
      </c>
    </row>
    <row r="10" spans="1:7" x14ac:dyDescent="0.25">
      <c r="D10" s="2" t="s">
        <v>3</v>
      </c>
      <c r="E10" s="4">
        <v>425</v>
      </c>
    </row>
    <row r="11" spans="1:7" x14ac:dyDescent="0.25">
      <c r="A11" s="13" t="s">
        <v>5</v>
      </c>
      <c r="B11" s="13"/>
      <c r="C11" s="97" t="s">
        <v>7</v>
      </c>
      <c r="D11" s="97"/>
      <c r="E11" s="5"/>
    </row>
    <row r="12" spans="1:7" x14ac:dyDescent="0.25">
      <c r="A12" s="14"/>
      <c r="B12" s="14"/>
      <c r="C12" s="2"/>
    </row>
    <row r="13" spans="1:7" x14ac:dyDescent="0.25">
      <c r="A13" s="15" t="s">
        <v>0</v>
      </c>
      <c r="B13" s="15" t="s">
        <v>25</v>
      </c>
      <c r="C13" s="6" t="s">
        <v>1</v>
      </c>
      <c r="D13" s="6" t="s">
        <v>27</v>
      </c>
      <c r="E13" s="6" t="s">
        <v>28</v>
      </c>
      <c r="G13" s="16"/>
    </row>
    <row r="14" spans="1:7" ht="20.25" customHeight="1" x14ac:dyDescent="0.25">
      <c r="A14" s="25">
        <v>448</v>
      </c>
      <c r="B14" s="23">
        <v>16</v>
      </c>
      <c r="C14" s="23" t="s">
        <v>29</v>
      </c>
      <c r="D14" s="7" t="s">
        <v>30</v>
      </c>
      <c r="E14" s="98" t="s">
        <v>31</v>
      </c>
      <c r="G14" s="16"/>
    </row>
    <row r="15" spans="1:7" ht="20.25" customHeight="1" x14ac:dyDescent="0.25">
      <c r="A15" s="25">
        <v>234</v>
      </c>
      <c r="B15" s="23">
        <v>9</v>
      </c>
      <c r="C15" s="23" t="s">
        <v>32</v>
      </c>
      <c r="D15" s="7" t="s">
        <v>33</v>
      </c>
      <c r="E15" s="99"/>
      <c r="G15" s="16"/>
    </row>
    <row r="16" spans="1:7" ht="20.25" customHeight="1" x14ac:dyDescent="0.25">
      <c r="A16" s="26"/>
      <c r="B16" s="27"/>
      <c r="C16" s="27"/>
      <c r="D16" s="8"/>
      <c r="E16" s="24"/>
      <c r="G16" s="16"/>
    </row>
    <row r="17" spans="1:11" ht="20.25" customHeight="1" x14ac:dyDescent="0.25">
      <c r="A17" s="26"/>
      <c r="B17" s="27"/>
      <c r="C17" s="27"/>
      <c r="D17" s="5"/>
      <c r="E17" s="24"/>
      <c r="G17" s="16"/>
    </row>
    <row r="18" spans="1:11" ht="18.75" x14ac:dyDescent="0.25">
      <c r="A18" s="25">
        <v>650</v>
      </c>
      <c r="B18" s="23">
        <v>25</v>
      </c>
      <c r="C18" s="100" t="s">
        <v>32</v>
      </c>
      <c r="D18" s="10" t="s">
        <v>33</v>
      </c>
      <c r="E18" s="98" t="s">
        <v>34</v>
      </c>
      <c r="G18" s="16"/>
    </row>
    <row r="19" spans="1:11" ht="18.75" x14ac:dyDescent="0.25">
      <c r="A19" s="25">
        <v>70</v>
      </c>
      <c r="B19" s="23">
        <v>2</v>
      </c>
      <c r="C19" s="101"/>
      <c r="D19" s="10" t="s">
        <v>35</v>
      </c>
      <c r="E19" s="103"/>
      <c r="G19" s="16"/>
    </row>
    <row r="20" spans="1:11" ht="18.75" x14ac:dyDescent="0.25">
      <c r="A20" s="25">
        <v>19</v>
      </c>
      <c r="B20" s="23">
        <v>1</v>
      </c>
      <c r="C20" s="101"/>
      <c r="D20" s="10" t="s">
        <v>36</v>
      </c>
      <c r="E20" s="103"/>
      <c r="G20" s="16"/>
    </row>
    <row r="21" spans="1:11" ht="18.75" x14ac:dyDescent="0.25">
      <c r="A21" s="25">
        <v>22</v>
      </c>
      <c r="B21" s="23">
        <v>1</v>
      </c>
      <c r="C21" s="102"/>
      <c r="D21" s="10" t="s">
        <v>37</v>
      </c>
      <c r="E21" s="99"/>
      <c r="G21" s="16"/>
    </row>
    <row r="22" spans="1:11" ht="18.75" x14ac:dyDescent="0.25">
      <c r="A22" s="26"/>
      <c r="B22" s="27"/>
      <c r="C22" s="27"/>
      <c r="D22" s="8"/>
      <c r="E22" s="24"/>
      <c r="G22" s="16"/>
    </row>
    <row r="23" spans="1:11" ht="18.75" x14ac:dyDescent="0.25">
      <c r="A23" s="26"/>
      <c r="B23" s="27"/>
      <c r="C23" s="27"/>
      <c r="D23" s="8"/>
      <c r="E23" s="24"/>
      <c r="G23" s="16"/>
    </row>
    <row r="24" spans="1:11" ht="18.75" x14ac:dyDescent="0.25">
      <c r="A24" s="28">
        <v>4200</v>
      </c>
      <c r="B24" s="29">
        <v>8</v>
      </c>
      <c r="C24" s="100" t="s">
        <v>38</v>
      </c>
      <c r="D24" s="10" t="s">
        <v>39</v>
      </c>
      <c r="E24" s="98" t="s">
        <v>40</v>
      </c>
      <c r="G24" s="30"/>
      <c r="I24" s="5"/>
      <c r="J24" s="5"/>
      <c r="K24" s="5"/>
    </row>
    <row r="25" spans="1:11" ht="18.75" x14ac:dyDescent="0.25">
      <c r="A25" s="25">
        <v>185</v>
      </c>
      <c r="B25" s="23">
        <v>1</v>
      </c>
      <c r="C25" s="102"/>
      <c r="D25" s="7" t="s">
        <v>41</v>
      </c>
      <c r="E25" s="99"/>
      <c r="G25" s="16"/>
    </row>
    <row r="26" spans="1:11" ht="18.75" x14ac:dyDescent="0.25">
      <c r="A26" s="26"/>
      <c r="B26" s="27"/>
      <c r="C26" s="27"/>
      <c r="D26" s="8"/>
      <c r="E26" s="24"/>
      <c r="G26" s="16"/>
    </row>
    <row r="27" spans="1:11" ht="18.75" x14ac:dyDescent="0.25">
      <c r="A27" s="26"/>
      <c r="B27" s="27"/>
      <c r="C27" s="27"/>
      <c r="D27" s="5"/>
      <c r="E27" s="24"/>
      <c r="G27" s="16"/>
    </row>
    <row r="28" spans="1:11" ht="18.75" x14ac:dyDescent="0.25">
      <c r="A28" s="25">
        <v>720</v>
      </c>
      <c r="B28" s="23">
        <v>12</v>
      </c>
      <c r="C28" s="100" t="s">
        <v>32</v>
      </c>
      <c r="D28" s="10" t="s">
        <v>42</v>
      </c>
      <c r="E28" s="98" t="s">
        <v>43</v>
      </c>
      <c r="G28" s="16"/>
    </row>
    <row r="29" spans="1:11" ht="18.75" x14ac:dyDescent="0.25">
      <c r="A29" s="25">
        <v>32</v>
      </c>
      <c r="B29" s="23">
        <v>1</v>
      </c>
      <c r="C29" s="102"/>
      <c r="D29" s="10" t="s">
        <v>44</v>
      </c>
      <c r="E29" s="99"/>
      <c r="G29" s="16"/>
    </row>
    <row r="30" spans="1:11" ht="18.75" x14ac:dyDescent="0.25">
      <c r="A30" s="26"/>
      <c r="B30" s="27"/>
      <c r="C30" s="27"/>
      <c r="D30" s="5"/>
      <c r="E30" s="24"/>
      <c r="G30" s="16"/>
    </row>
    <row r="31" spans="1:11" ht="18.75" x14ac:dyDescent="0.25">
      <c r="A31" s="26"/>
      <c r="B31" s="27"/>
      <c r="C31" s="27"/>
      <c r="D31" s="5"/>
      <c r="E31" s="24"/>
      <c r="G31" s="16"/>
    </row>
    <row r="32" spans="1:11" ht="18.75" x14ac:dyDescent="0.25">
      <c r="A32" s="25">
        <v>48</v>
      </c>
      <c r="B32" s="23">
        <v>1</v>
      </c>
      <c r="C32" s="100" t="s">
        <v>45</v>
      </c>
      <c r="D32" s="7" t="s">
        <v>46</v>
      </c>
      <c r="E32" s="98" t="s">
        <v>47</v>
      </c>
      <c r="G32" s="16"/>
    </row>
    <row r="33" spans="1:7" ht="18.75" x14ac:dyDescent="0.25">
      <c r="A33" s="31">
        <v>28</v>
      </c>
      <c r="B33" s="32">
        <v>2</v>
      </c>
      <c r="C33" s="101"/>
      <c r="D33" s="10" t="s">
        <v>48</v>
      </c>
      <c r="E33" s="103"/>
      <c r="G33" s="16"/>
    </row>
    <row r="34" spans="1:7" ht="18.75" x14ac:dyDescent="0.25">
      <c r="A34" s="25">
        <v>26</v>
      </c>
      <c r="B34" s="23">
        <v>1</v>
      </c>
      <c r="C34" s="101"/>
      <c r="D34" s="7" t="s">
        <v>49</v>
      </c>
      <c r="E34" s="103"/>
      <c r="G34" s="16"/>
    </row>
    <row r="35" spans="1:7" ht="18.75" x14ac:dyDescent="0.25">
      <c r="A35" s="25">
        <v>24</v>
      </c>
      <c r="B35" s="23">
        <v>1</v>
      </c>
      <c r="C35" s="101"/>
      <c r="D35" s="7" t="s">
        <v>50</v>
      </c>
      <c r="E35" s="103"/>
      <c r="G35" s="16"/>
    </row>
    <row r="36" spans="1:7" ht="18.75" x14ac:dyDescent="0.25">
      <c r="A36" s="25">
        <v>32</v>
      </c>
      <c r="B36" s="23">
        <v>1</v>
      </c>
      <c r="C36" s="101"/>
      <c r="D36" s="7" t="s">
        <v>51</v>
      </c>
      <c r="E36" s="103"/>
      <c r="G36" s="16"/>
    </row>
    <row r="37" spans="1:7" ht="18.75" x14ac:dyDescent="0.25">
      <c r="A37" s="25">
        <v>110</v>
      </c>
      <c r="B37" s="23">
        <v>11</v>
      </c>
      <c r="C37" s="102"/>
      <c r="D37" s="10" t="s">
        <v>52</v>
      </c>
      <c r="E37" s="99"/>
      <c r="G37" s="16"/>
    </row>
    <row r="38" spans="1:7" ht="18.75" customHeight="1" x14ac:dyDescent="0.25">
      <c r="A38" s="26"/>
      <c r="B38" s="27"/>
      <c r="C38" s="27"/>
      <c r="D38" s="5"/>
      <c r="E38" s="24"/>
      <c r="G38" s="16"/>
    </row>
    <row r="39" spans="1:7" ht="18.75" customHeight="1" x14ac:dyDescent="0.25">
      <c r="A39" s="26"/>
      <c r="B39" s="27"/>
      <c r="C39" s="27"/>
      <c r="D39" s="5"/>
      <c r="E39" s="24"/>
      <c r="G39" s="16"/>
    </row>
    <row r="40" spans="1:7" ht="18.75" x14ac:dyDescent="0.25">
      <c r="A40" s="25">
        <v>238</v>
      </c>
      <c r="B40" s="23">
        <v>17</v>
      </c>
      <c r="C40" s="23" t="s">
        <v>53</v>
      </c>
      <c r="D40" s="10" t="s">
        <v>54</v>
      </c>
      <c r="E40" s="11" t="s">
        <v>55</v>
      </c>
      <c r="G40" s="16"/>
    </row>
    <row r="41" spans="1:7" ht="18.75" x14ac:dyDescent="0.25">
      <c r="A41" s="26"/>
      <c r="B41" s="27"/>
      <c r="C41" s="27"/>
      <c r="D41" s="5"/>
      <c r="E41" s="24"/>
      <c r="G41" s="16"/>
    </row>
    <row r="42" spans="1:7" ht="18.75" x14ac:dyDescent="0.25">
      <c r="A42" s="26"/>
      <c r="B42" s="27"/>
      <c r="C42" s="27"/>
      <c r="D42" s="8"/>
      <c r="E42" s="24"/>
      <c r="G42" s="16"/>
    </row>
    <row r="43" spans="1:7" ht="18.75" x14ac:dyDescent="0.25">
      <c r="A43" s="33"/>
      <c r="B43" s="34"/>
      <c r="C43" s="34"/>
      <c r="D43" s="5"/>
      <c r="E43" s="24"/>
      <c r="G43" s="16"/>
    </row>
    <row r="44" spans="1:7" ht="18.75" x14ac:dyDescent="0.25">
      <c r="A44" s="33"/>
      <c r="B44" s="34"/>
      <c r="C44" s="34"/>
      <c r="D44" s="5"/>
      <c r="E44" s="24"/>
      <c r="G44" s="16"/>
    </row>
    <row r="45" spans="1:7" ht="18.75" x14ac:dyDescent="0.25">
      <c r="A45" s="33"/>
      <c r="B45" s="34"/>
      <c r="C45" s="27"/>
      <c r="D45" s="5"/>
      <c r="E45" s="24"/>
      <c r="G45" s="16"/>
    </row>
    <row r="46" spans="1:7" ht="18.75" x14ac:dyDescent="0.25">
      <c r="A46" s="33"/>
      <c r="B46" s="34"/>
      <c r="C46" s="34"/>
      <c r="D46" s="5"/>
      <c r="E46" s="24"/>
      <c r="G46" s="16"/>
    </row>
    <row r="47" spans="1:7" ht="18.75" x14ac:dyDescent="0.25">
      <c r="A47" s="33"/>
      <c r="B47" s="34"/>
      <c r="C47" s="34"/>
      <c r="D47" s="5"/>
      <c r="E47" s="24"/>
      <c r="G47" s="16"/>
    </row>
    <row r="48" spans="1:7" x14ac:dyDescent="0.25">
      <c r="A48" s="35"/>
      <c r="B48" s="36"/>
      <c r="C48" s="37"/>
      <c r="D48" s="5"/>
      <c r="E48" s="24"/>
      <c r="G48" s="16"/>
    </row>
    <row r="49" spans="1:10" x14ac:dyDescent="0.25">
      <c r="G49" s="16"/>
    </row>
    <row r="50" spans="1:10" x14ac:dyDescent="0.25">
      <c r="A50" s="12" t="s">
        <v>11</v>
      </c>
      <c r="G50" s="16"/>
    </row>
    <row r="52" spans="1:10" x14ac:dyDescent="0.25">
      <c r="A52" s="12" t="s">
        <v>9</v>
      </c>
    </row>
    <row r="53" spans="1:10" ht="15.75" customHeight="1" x14ac:dyDescent="0.25">
      <c r="A53" s="12" t="s">
        <v>10</v>
      </c>
      <c r="D53" s="5" t="s">
        <v>8</v>
      </c>
      <c r="E53" s="9"/>
      <c r="J53" s="18"/>
    </row>
    <row r="54" spans="1:10" ht="15.75" customHeight="1" x14ac:dyDescent="0.25">
      <c r="J54" s="18"/>
    </row>
    <row r="55" spans="1:10" ht="15.75" customHeight="1" x14ac:dyDescent="0.25">
      <c r="J55" s="18"/>
    </row>
    <row r="56" spans="1:10" ht="15.75" customHeight="1" x14ac:dyDescent="0.25">
      <c r="J56" s="18"/>
    </row>
    <row r="57" spans="1:10" ht="15.75" customHeight="1" x14ac:dyDescent="0.25">
      <c r="J57" s="18"/>
    </row>
    <row r="58" spans="1:10" ht="15.75" customHeight="1" x14ac:dyDescent="0.25">
      <c r="J58" s="18"/>
    </row>
    <row r="59" spans="1:10" ht="15.75" customHeight="1" x14ac:dyDescent="0.25">
      <c r="J59" s="18"/>
    </row>
    <row r="60" spans="1:10" ht="15.75" customHeight="1" x14ac:dyDescent="0.25">
      <c r="J60" s="18"/>
    </row>
    <row r="61" spans="1:10" ht="15.75" customHeight="1" x14ac:dyDescent="0.25">
      <c r="J61" s="18"/>
    </row>
    <row r="62" spans="1:10" ht="15.75" customHeight="1" x14ac:dyDescent="0.25"/>
    <row r="63" spans="1:10" ht="15.75" customHeight="1" x14ac:dyDescent="0.25"/>
    <row r="64" spans="1:10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spans="8:13" ht="15.75" customHeight="1" x14ac:dyDescent="0.25"/>
    <row r="82" spans="8:13" ht="15.75" customHeight="1" x14ac:dyDescent="0.25"/>
    <row r="83" spans="8:13" ht="15.75" customHeight="1" x14ac:dyDescent="0.25"/>
    <row r="84" spans="8:13" ht="15.75" customHeight="1" x14ac:dyDescent="0.25"/>
    <row r="85" spans="8:13" ht="15.75" customHeight="1" x14ac:dyDescent="0.25"/>
    <row r="86" spans="8:13" ht="15.75" customHeight="1" x14ac:dyDescent="0.25"/>
    <row r="87" spans="8:13" ht="15.75" customHeight="1" x14ac:dyDescent="0.25"/>
    <row r="88" spans="8:13" ht="15.75" customHeight="1" x14ac:dyDescent="0.25">
      <c r="H88" s="19" t="s">
        <v>21</v>
      </c>
      <c r="I88" s="19" t="s">
        <v>17</v>
      </c>
      <c r="J88" s="20" t="s">
        <v>18</v>
      </c>
      <c r="K88" s="21" t="s">
        <v>19</v>
      </c>
    </row>
    <row r="89" spans="8:13" ht="15.75" customHeight="1" x14ac:dyDescent="0.25">
      <c r="H89" s="17" t="s">
        <v>20</v>
      </c>
      <c r="I89" s="7">
        <v>400</v>
      </c>
      <c r="J89" s="7">
        <v>40</v>
      </c>
      <c r="K89" s="22">
        <f>SUM(I89:J89)</f>
        <v>440</v>
      </c>
      <c r="L89" s="1">
        <v>240</v>
      </c>
      <c r="M89" s="1">
        <f>K89-L89</f>
        <v>200</v>
      </c>
    </row>
    <row r="90" spans="8:13" ht="15.75" customHeight="1" x14ac:dyDescent="0.25">
      <c r="H90" s="17" t="s">
        <v>13</v>
      </c>
      <c r="I90" s="7">
        <v>40</v>
      </c>
      <c r="J90" s="7">
        <v>14</v>
      </c>
      <c r="K90" s="22">
        <f t="shared" ref="K90:K95" si="0">SUM(I90:J90)</f>
        <v>54</v>
      </c>
      <c r="L90" s="1">
        <v>34</v>
      </c>
      <c r="M90" s="1">
        <f t="shared" ref="M90:M95" si="1">K90-L90</f>
        <v>20</v>
      </c>
    </row>
    <row r="91" spans="8:13" ht="15.75" customHeight="1" x14ac:dyDescent="0.25">
      <c r="H91" s="17" t="s">
        <v>14</v>
      </c>
      <c r="I91" s="7">
        <v>280</v>
      </c>
      <c r="J91" s="7">
        <v>10</v>
      </c>
      <c r="K91" s="22">
        <f t="shared" si="0"/>
        <v>290</v>
      </c>
      <c r="L91" s="1">
        <v>24</v>
      </c>
      <c r="M91" s="1">
        <f t="shared" si="1"/>
        <v>266</v>
      </c>
    </row>
    <row r="92" spans="8:13" ht="15.75" customHeight="1" x14ac:dyDescent="0.25">
      <c r="H92" s="17" t="s">
        <v>22</v>
      </c>
      <c r="I92" s="7">
        <v>40</v>
      </c>
      <c r="J92" s="7">
        <v>10</v>
      </c>
      <c r="K92" s="22">
        <f t="shared" si="0"/>
        <v>50</v>
      </c>
      <c r="L92" s="1">
        <v>24</v>
      </c>
      <c r="M92" s="1">
        <f t="shared" si="1"/>
        <v>26</v>
      </c>
    </row>
    <row r="93" spans="8:13" ht="15.75" customHeight="1" x14ac:dyDescent="0.25">
      <c r="H93" s="17"/>
      <c r="I93" s="7">
        <v>40</v>
      </c>
      <c r="J93" s="7">
        <v>10</v>
      </c>
      <c r="K93" s="22">
        <f t="shared" si="0"/>
        <v>50</v>
      </c>
      <c r="L93" s="1">
        <v>24</v>
      </c>
      <c r="M93" s="1">
        <f t="shared" si="1"/>
        <v>26</v>
      </c>
    </row>
    <row r="94" spans="8:13" ht="15.75" customHeight="1" x14ac:dyDescent="0.25">
      <c r="H94" s="17" t="s">
        <v>15</v>
      </c>
      <c r="I94" s="7">
        <v>240</v>
      </c>
      <c r="J94" s="7">
        <v>10</v>
      </c>
      <c r="K94" s="22">
        <f t="shared" si="0"/>
        <v>250</v>
      </c>
      <c r="L94" s="1">
        <v>30</v>
      </c>
      <c r="M94" s="1">
        <f t="shared" si="1"/>
        <v>220</v>
      </c>
    </row>
    <row r="95" spans="8:13" ht="15.75" customHeight="1" x14ac:dyDescent="0.25">
      <c r="H95" s="17" t="s">
        <v>16</v>
      </c>
      <c r="I95" s="7">
        <v>240</v>
      </c>
      <c r="J95" s="7">
        <v>80</v>
      </c>
      <c r="K95" s="22">
        <f t="shared" si="0"/>
        <v>320</v>
      </c>
      <c r="L95" s="1">
        <v>160</v>
      </c>
      <c r="M95" s="1">
        <f t="shared" si="1"/>
        <v>160</v>
      </c>
    </row>
    <row r="96" spans="8:13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36" spans="6:6" x14ac:dyDescent="0.25">
      <c r="F136" s="5"/>
    </row>
  </sheetData>
  <mergeCells count="12">
    <mergeCell ref="C24:C25"/>
    <mergeCell ref="E24:E25"/>
    <mergeCell ref="C28:C29"/>
    <mergeCell ref="E28:E29"/>
    <mergeCell ref="C32:C37"/>
    <mergeCell ref="E32:E37"/>
    <mergeCell ref="A7:E7"/>
    <mergeCell ref="A8:E8"/>
    <mergeCell ref="C11:D11"/>
    <mergeCell ref="E14:E15"/>
    <mergeCell ref="C18:C21"/>
    <mergeCell ref="E18:E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4AB2D-9F37-4D03-82AC-6D95A3D8D4E4}">
  <dimension ref="A1:FY123"/>
  <sheetViews>
    <sheetView workbookViewId="0">
      <selection activeCell="G4" sqref="G4:G37"/>
    </sheetView>
  </sheetViews>
  <sheetFormatPr defaultColWidth="11.43359375" defaultRowHeight="15" x14ac:dyDescent="0.2"/>
  <cols>
    <col min="1" max="1" width="25.9609375" style="40" bestFit="1" customWidth="1"/>
    <col min="2" max="2" width="30.265625" style="67" bestFit="1" customWidth="1"/>
    <col min="3" max="3" width="17.890625" style="40" bestFit="1" customWidth="1"/>
    <col min="4" max="5" width="11.43359375" style="40"/>
    <col min="6" max="6" width="44.390625" style="40" customWidth="1"/>
    <col min="7" max="7" width="18.0234375" style="40" bestFit="1" customWidth="1"/>
    <col min="8" max="12" width="11.43359375" style="40"/>
    <col min="13" max="13" width="11.43359375" style="68"/>
    <col min="14" max="14" width="4.16796875" customWidth="1"/>
    <col min="15" max="15" width="11.43359375" style="69"/>
    <col min="16" max="20" width="11.43359375" style="70"/>
    <col min="21" max="16384" width="11.43359375" style="40"/>
  </cols>
  <sheetData>
    <row r="1" spans="1:122" ht="18.75" x14ac:dyDescent="0.2">
      <c r="A1" s="105" t="s">
        <v>56</v>
      </c>
      <c r="B1" s="105"/>
      <c r="C1" s="105"/>
      <c r="D1" s="105"/>
      <c r="E1" s="105"/>
      <c r="F1" s="105"/>
      <c r="G1" s="105" t="s">
        <v>57</v>
      </c>
      <c r="H1" s="105"/>
      <c r="I1" s="105"/>
      <c r="J1" s="105"/>
      <c r="K1" s="105"/>
      <c r="L1" s="105"/>
      <c r="M1" s="105"/>
      <c r="N1" s="38"/>
      <c r="O1" s="106" t="s">
        <v>58</v>
      </c>
      <c r="P1" s="106"/>
      <c r="Q1" s="106"/>
      <c r="R1" s="106"/>
      <c r="S1" s="106"/>
      <c r="T1" s="107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 s="39"/>
    </row>
    <row r="2" spans="1:122" ht="30" customHeight="1" x14ac:dyDescent="0.2">
      <c r="A2" s="41" t="s">
        <v>59</v>
      </c>
      <c r="B2" s="42" t="s">
        <v>60</v>
      </c>
      <c r="C2" s="41" t="s">
        <v>61</v>
      </c>
      <c r="D2" s="41" t="s">
        <v>62</v>
      </c>
      <c r="E2" s="41" t="s">
        <v>63</v>
      </c>
      <c r="F2" s="41" t="s">
        <v>64</v>
      </c>
      <c r="G2" s="41" t="s">
        <v>65</v>
      </c>
      <c r="H2" s="41" t="s">
        <v>66</v>
      </c>
      <c r="I2" s="43" t="s">
        <v>67</v>
      </c>
      <c r="J2" s="43" t="s">
        <v>68</v>
      </c>
      <c r="K2" s="43" t="s">
        <v>69</v>
      </c>
      <c r="L2" s="43" t="s">
        <v>70</v>
      </c>
      <c r="M2" s="44" t="s">
        <v>71</v>
      </c>
      <c r="N2" s="45"/>
      <c r="O2" s="46" t="s">
        <v>72</v>
      </c>
      <c r="P2" s="47" t="s">
        <v>73</v>
      </c>
      <c r="Q2" s="47" t="s">
        <v>74</v>
      </c>
      <c r="R2" s="47" t="s">
        <v>75</v>
      </c>
      <c r="S2" s="47" t="s">
        <v>76</v>
      </c>
      <c r="T2" s="46" t="s">
        <v>71</v>
      </c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 s="39"/>
    </row>
    <row r="3" spans="1:122" ht="17.25" customHeight="1" x14ac:dyDescent="0.2">
      <c r="A3" s="41"/>
      <c r="B3" s="42"/>
      <c r="C3" s="48"/>
      <c r="D3" s="41"/>
      <c r="E3" s="41"/>
      <c r="F3" s="41"/>
      <c r="G3" s="48"/>
      <c r="H3" s="48"/>
      <c r="I3" s="49">
        <v>28000</v>
      </c>
      <c r="J3" s="43"/>
      <c r="K3" s="43"/>
      <c r="L3" s="43"/>
      <c r="M3" s="50">
        <v>28.35</v>
      </c>
      <c r="N3" s="45"/>
      <c r="O3" s="46"/>
      <c r="P3" s="51">
        <f>P18+P28+P38</f>
        <v>21696</v>
      </c>
      <c r="Q3" s="47"/>
      <c r="R3" s="47"/>
      <c r="S3" s="47"/>
      <c r="T3" s="51">
        <f>T18+T28+T38</f>
        <v>47.945416000000009</v>
      </c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 s="39"/>
    </row>
    <row r="4" spans="1:122" x14ac:dyDescent="0.2">
      <c r="A4" s="108" t="s">
        <v>77</v>
      </c>
      <c r="B4" s="109">
        <v>45268</v>
      </c>
      <c r="C4" s="110" t="s">
        <v>78</v>
      </c>
      <c r="D4" s="52">
        <v>5</v>
      </c>
      <c r="E4" s="52" t="s">
        <v>79</v>
      </c>
      <c r="F4" s="52" t="s">
        <v>80</v>
      </c>
      <c r="G4" s="110" t="s">
        <v>81</v>
      </c>
      <c r="H4" s="110" t="s">
        <v>82</v>
      </c>
      <c r="I4" s="113">
        <v>28000</v>
      </c>
      <c r="J4" s="116">
        <v>5.6</v>
      </c>
      <c r="K4" s="116">
        <v>2.2599999999999998</v>
      </c>
      <c r="L4" s="116">
        <v>2.2400000000000002</v>
      </c>
      <c r="M4" s="122">
        <f>J4*K4*L4</f>
        <v>28.349440000000001</v>
      </c>
      <c r="N4" s="53"/>
      <c r="O4" s="54">
        <v>50</v>
      </c>
      <c r="P4" s="54">
        <f t="shared" ref="P4:P6" si="0">D4*O4</f>
        <v>250</v>
      </c>
      <c r="Q4" s="54">
        <v>0.3</v>
      </c>
      <c r="R4" s="54">
        <v>0.3</v>
      </c>
      <c r="S4" s="54">
        <v>0.4</v>
      </c>
      <c r="T4" s="54">
        <f>D4*Q4*R4*S4</f>
        <v>0.18</v>
      </c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 s="39"/>
    </row>
    <row r="5" spans="1:122" x14ac:dyDescent="0.2">
      <c r="A5" s="104"/>
      <c r="B5" s="109"/>
      <c r="C5" s="111"/>
      <c r="D5" s="52">
        <v>5</v>
      </c>
      <c r="E5" s="52" t="s">
        <v>79</v>
      </c>
      <c r="F5" s="52" t="s">
        <v>83</v>
      </c>
      <c r="G5" s="111"/>
      <c r="H5" s="111"/>
      <c r="I5" s="114"/>
      <c r="J5" s="117"/>
      <c r="K5" s="117"/>
      <c r="L5" s="117"/>
      <c r="M5" s="123"/>
      <c r="N5" s="53"/>
      <c r="O5" s="54">
        <v>50</v>
      </c>
      <c r="P5" s="54">
        <f t="shared" si="0"/>
        <v>250</v>
      </c>
      <c r="Q5" s="54">
        <v>0.3</v>
      </c>
      <c r="R5" s="54">
        <v>0.3</v>
      </c>
      <c r="S5" s="54">
        <v>0.4</v>
      </c>
      <c r="T5" s="54">
        <f t="shared" ref="T5:T17" si="1">D5*Q5*R5*S5</f>
        <v>0.18</v>
      </c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 s="39"/>
    </row>
    <row r="6" spans="1:122" x14ac:dyDescent="0.2">
      <c r="A6" s="104"/>
      <c r="B6" s="109"/>
      <c r="C6" s="111"/>
      <c r="D6" s="52">
        <v>5</v>
      </c>
      <c r="E6" s="52" t="s">
        <v>79</v>
      </c>
      <c r="F6" s="52" t="s">
        <v>84</v>
      </c>
      <c r="G6" s="111"/>
      <c r="H6" s="111"/>
      <c r="I6" s="114"/>
      <c r="J6" s="117"/>
      <c r="K6" s="117"/>
      <c r="L6" s="117"/>
      <c r="M6" s="123"/>
      <c r="N6" s="53"/>
      <c r="O6" s="54">
        <v>50</v>
      </c>
      <c r="P6" s="54">
        <f t="shared" si="0"/>
        <v>250</v>
      </c>
      <c r="Q6" s="54">
        <v>0.3</v>
      </c>
      <c r="R6" s="54">
        <v>0.3</v>
      </c>
      <c r="S6" s="54">
        <v>0.4</v>
      </c>
      <c r="T6" s="54">
        <f t="shared" si="1"/>
        <v>0.18</v>
      </c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 s="39"/>
    </row>
    <row r="7" spans="1:122" x14ac:dyDescent="0.2">
      <c r="A7" s="104"/>
      <c r="B7" s="109"/>
      <c r="C7" s="112"/>
      <c r="D7" s="52">
        <v>15</v>
      </c>
      <c r="E7" s="52" t="s">
        <v>12</v>
      </c>
      <c r="F7" s="52" t="s">
        <v>16</v>
      </c>
      <c r="G7" s="111"/>
      <c r="H7" s="111"/>
      <c r="I7" s="114"/>
      <c r="J7" s="117"/>
      <c r="K7" s="117"/>
      <c r="L7" s="117"/>
      <c r="M7" s="123"/>
      <c r="N7" s="53"/>
      <c r="O7" s="54">
        <v>1.3</v>
      </c>
      <c r="P7" s="54">
        <f>D7*O7</f>
        <v>19.5</v>
      </c>
      <c r="Q7" s="54">
        <v>0.8</v>
      </c>
      <c r="R7" s="54">
        <v>0.42</v>
      </c>
      <c r="S7" s="54">
        <v>0.36</v>
      </c>
      <c r="T7" s="54">
        <f t="shared" si="1"/>
        <v>1.8144</v>
      </c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 s="39"/>
    </row>
    <row r="8" spans="1:122" x14ac:dyDescent="0.2">
      <c r="A8" s="55"/>
      <c r="B8" s="56"/>
      <c r="C8" s="57"/>
      <c r="D8" s="52"/>
      <c r="E8" s="55"/>
      <c r="F8" s="55"/>
      <c r="G8" s="111"/>
      <c r="H8" s="111"/>
      <c r="I8" s="114"/>
      <c r="J8" s="117"/>
      <c r="K8" s="117"/>
      <c r="L8" s="117"/>
      <c r="M8" s="123"/>
      <c r="N8" s="58"/>
      <c r="O8" s="59"/>
      <c r="P8" s="59"/>
      <c r="Q8" s="59"/>
      <c r="R8" s="60"/>
      <c r="S8" s="60"/>
      <c r="T8" s="60"/>
      <c r="U8" s="53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 s="39"/>
    </row>
    <row r="9" spans="1:122" x14ac:dyDescent="0.2">
      <c r="A9" s="116" t="s">
        <v>18</v>
      </c>
      <c r="B9" s="119">
        <v>45268</v>
      </c>
      <c r="C9" s="116" t="s">
        <v>85</v>
      </c>
      <c r="D9" s="52">
        <v>300</v>
      </c>
      <c r="E9" s="52" t="s">
        <v>12</v>
      </c>
      <c r="F9" s="52" t="s">
        <v>23</v>
      </c>
      <c r="G9" s="111"/>
      <c r="H9" s="111"/>
      <c r="I9" s="114"/>
      <c r="J9" s="117"/>
      <c r="K9" s="117"/>
      <c r="L9" s="117"/>
      <c r="M9" s="123"/>
      <c r="N9" s="38"/>
      <c r="O9" s="54">
        <v>18</v>
      </c>
      <c r="P9" s="54">
        <f>D9*O9</f>
        <v>5400</v>
      </c>
      <c r="Q9" s="54">
        <v>0.25</v>
      </c>
      <c r="R9" s="54">
        <v>0.25</v>
      </c>
      <c r="S9" s="54">
        <v>0.3</v>
      </c>
      <c r="T9" s="54">
        <f t="shared" si="1"/>
        <v>5.625</v>
      </c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 s="39"/>
    </row>
    <row r="10" spans="1:122" x14ac:dyDescent="0.2">
      <c r="A10" s="117"/>
      <c r="B10" s="120"/>
      <c r="C10" s="117"/>
      <c r="D10" s="52">
        <v>300</v>
      </c>
      <c r="E10" s="52" t="s">
        <v>12</v>
      </c>
      <c r="F10" s="52" t="s">
        <v>86</v>
      </c>
      <c r="G10" s="111"/>
      <c r="H10" s="111"/>
      <c r="I10" s="114"/>
      <c r="J10" s="117"/>
      <c r="K10" s="117"/>
      <c r="L10" s="117"/>
      <c r="M10" s="123"/>
      <c r="N10" s="38"/>
      <c r="O10" s="54">
        <v>0.02</v>
      </c>
      <c r="P10" s="54">
        <f t="shared" ref="P10:P17" si="2">D10*O10</f>
        <v>6</v>
      </c>
      <c r="Q10" s="54">
        <v>0.4</v>
      </c>
      <c r="R10" s="54">
        <v>0.4</v>
      </c>
      <c r="S10" s="54">
        <v>0.08</v>
      </c>
      <c r="T10" s="54">
        <f t="shared" si="1"/>
        <v>3.84</v>
      </c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 s="39"/>
    </row>
    <row r="11" spans="1:122" x14ac:dyDescent="0.2">
      <c r="A11" s="117"/>
      <c r="B11" s="120"/>
      <c r="C11" s="117"/>
      <c r="D11" s="52">
        <v>20</v>
      </c>
      <c r="E11" s="52" t="s">
        <v>24</v>
      </c>
      <c r="F11" s="52" t="s">
        <v>87</v>
      </c>
      <c r="G11" s="111"/>
      <c r="H11" s="111"/>
      <c r="I11" s="114"/>
      <c r="J11" s="117"/>
      <c r="K11" s="117"/>
      <c r="L11" s="117"/>
      <c r="M11" s="123"/>
      <c r="N11" s="38"/>
      <c r="O11" s="54">
        <v>1.3</v>
      </c>
      <c r="P11" s="54">
        <f t="shared" si="2"/>
        <v>26</v>
      </c>
      <c r="Q11" s="54">
        <v>0.3</v>
      </c>
      <c r="R11" s="54">
        <v>0.3</v>
      </c>
      <c r="S11" s="54">
        <v>0.2</v>
      </c>
      <c r="T11" s="54">
        <f t="shared" si="1"/>
        <v>0.36</v>
      </c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 s="39"/>
    </row>
    <row r="12" spans="1:122" x14ac:dyDescent="0.2">
      <c r="A12" s="117"/>
      <c r="B12" s="120"/>
      <c r="C12" s="117"/>
      <c r="D12" s="52">
        <v>6</v>
      </c>
      <c r="E12" s="52" t="s">
        <v>24</v>
      </c>
      <c r="F12" s="52" t="s">
        <v>88</v>
      </c>
      <c r="G12" s="111"/>
      <c r="H12" s="111"/>
      <c r="I12" s="114"/>
      <c r="J12" s="117"/>
      <c r="K12" s="117"/>
      <c r="L12" s="117"/>
      <c r="M12" s="123"/>
      <c r="N12" s="38"/>
      <c r="O12" s="54">
        <v>11</v>
      </c>
      <c r="P12" s="54">
        <f t="shared" si="2"/>
        <v>66</v>
      </c>
      <c r="Q12" s="54">
        <v>0.42</v>
      </c>
      <c r="R12" s="54">
        <v>0.22</v>
      </c>
      <c r="S12" s="54">
        <v>0.16</v>
      </c>
      <c r="T12" s="54">
        <f t="shared" si="1"/>
        <v>8.8704000000000005E-2</v>
      </c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 s="39"/>
    </row>
    <row r="13" spans="1:122" x14ac:dyDescent="0.2">
      <c r="A13" s="117"/>
      <c r="B13" s="120"/>
      <c r="C13" s="117"/>
      <c r="D13" s="52">
        <v>5</v>
      </c>
      <c r="E13" s="52" t="s">
        <v>24</v>
      </c>
      <c r="F13" s="52" t="s">
        <v>26</v>
      </c>
      <c r="G13" s="111"/>
      <c r="H13" s="111"/>
      <c r="I13" s="114"/>
      <c r="J13" s="117"/>
      <c r="K13" s="117"/>
      <c r="L13" s="117"/>
      <c r="M13" s="123"/>
      <c r="N13" s="38"/>
      <c r="O13" s="54">
        <v>12</v>
      </c>
      <c r="P13" s="54">
        <f t="shared" si="2"/>
        <v>60</v>
      </c>
      <c r="Q13" s="54">
        <v>0.33</v>
      </c>
      <c r="R13" s="54">
        <v>0.16</v>
      </c>
      <c r="S13" s="54">
        <v>0.26</v>
      </c>
      <c r="T13" s="54">
        <f t="shared" si="1"/>
        <v>6.8640000000000007E-2</v>
      </c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 s="39"/>
    </row>
    <row r="14" spans="1:122" x14ac:dyDescent="0.2">
      <c r="A14" s="117"/>
      <c r="B14" s="120"/>
      <c r="C14" s="117"/>
      <c r="D14" s="52">
        <v>5</v>
      </c>
      <c r="E14" s="52" t="s">
        <v>24</v>
      </c>
      <c r="F14" s="52" t="s">
        <v>89</v>
      </c>
      <c r="G14" s="111"/>
      <c r="H14" s="111"/>
      <c r="I14" s="114"/>
      <c r="J14" s="117"/>
      <c r="K14" s="117"/>
      <c r="L14" s="117"/>
      <c r="M14" s="123"/>
      <c r="N14" s="38"/>
      <c r="O14" s="54">
        <v>12</v>
      </c>
      <c r="P14" s="54">
        <f t="shared" si="2"/>
        <v>60</v>
      </c>
      <c r="Q14" s="54">
        <v>0.33</v>
      </c>
      <c r="R14" s="54">
        <v>0.16</v>
      </c>
      <c r="S14" s="54">
        <v>0.26</v>
      </c>
      <c r="T14" s="54">
        <f t="shared" si="1"/>
        <v>6.8640000000000007E-2</v>
      </c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 s="39"/>
    </row>
    <row r="15" spans="1:122" x14ac:dyDescent="0.2">
      <c r="A15" s="117"/>
      <c r="B15" s="120"/>
      <c r="C15" s="117"/>
      <c r="D15" s="52">
        <v>2</v>
      </c>
      <c r="E15" s="52" t="s">
        <v>25</v>
      </c>
      <c r="F15" s="52" t="s">
        <v>90</v>
      </c>
      <c r="G15" s="111"/>
      <c r="H15" s="111"/>
      <c r="I15" s="114"/>
      <c r="J15" s="117"/>
      <c r="K15" s="117"/>
      <c r="L15" s="117"/>
      <c r="M15" s="123"/>
      <c r="N15" s="38"/>
      <c r="O15" s="54">
        <v>18</v>
      </c>
      <c r="P15" s="54">
        <f t="shared" si="2"/>
        <v>36</v>
      </c>
      <c r="Q15" s="54">
        <v>0.51</v>
      </c>
      <c r="R15" s="54">
        <v>0.33</v>
      </c>
      <c r="S15" s="54">
        <v>0.28999999999999998</v>
      </c>
      <c r="T15" s="54">
        <f t="shared" si="1"/>
        <v>9.7613999999999992E-2</v>
      </c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 s="39"/>
    </row>
    <row r="16" spans="1:122" x14ac:dyDescent="0.2">
      <c r="A16" s="117"/>
      <c r="B16" s="120"/>
      <c r="C16" s="117"/>
      <c r="D16" s="52">
        <v>3</v>
      </c>
      <c r="E16" s="52" t="s">
        <v>25</v>
      </c>
      <c r="F16" s="52" t="s">
        <v>91</v>
      </c>
      <c r="G16" s="111"/>
      <c r="H16" s="111"/>
      <c r="I16" s="114"/>
      <c r="J16" s="117"/>
      <c r="K16" s="117"/>
      <c r="L16" s="117"/>
      <c r="M16" s="123"/>
      <c r="N16" s="38"/>
      <c r="O16" s="54">
        <v>18</v>
      </c>
      <c r="P16" s="54">
        <f t="shared" si="2"/>
        <v>54</v>
      </c>
      <c r="Q16" s="54">
        <v>0.47</v>
      </c>
      <c r="R16" s="54">
        <v>0.27</v>
      </c>
      <c r="S16" s="54">
        <v>0.2</v>
      </c>
      <c r="T16" s="54">
        <f t="shared" si="1"/>
        <v>7.6139999999999999E-2</v>
      </c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 s="39"/>
    </row>
    <row r="17" spans="1:122" x14ac:dyDescent="0.2">
      <c r="A17" s="117"/>
      <c r="B17" s="120"/>
      <c r="C17" s="117"/>
      <c r="D17" s="52">
        <v>20</v>
      </c>
      <c r="E17" s="52" t="s">
        <v>12</v>
      </c>
      <c r="F17" s="52" t="s">
        <v>16</v>
      </c>
      <c r="G17" s="111"/>
      <c r="H17" s="111"/>
      <c r="I17" s="114"/>
      <c r="J17" s="117"/>
      <c r="K17" s="117"/>
      <c r="L17" s="117"/>
      <c r="M17" s="123"/>
      <c r="N17" s="38"/>
      <c r="O17" s="54">
        <v>6</v>
      </c>
      <c r="P17" s="54">
        <f t="shared" si="2"/>
        <v>120</v>
      </c>
      <c r="Q17" s="54">
        <v>0.8</v>
      </c>
      <c r="R17" s="54">
        <v>0.42</v>
      </c>
      <c r="S17" s="54">
        <v>0.36</v>
      </c>
      <c r="T17" s="54">
        <f t="shared" si="1"/>
        <v>2.4192</v>
      </c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 s="39"/>
    </row>
    <row r="18" spans="1:122" x14ac:dyDescent="0.2">
      <c r="A18" s="118"/>
      <c r="B18" s="121"/>
      <c r="C18" s="118"/>
      <c r="D18" s="55"/>
      <c r="E18" s="55"/>
      <c r="F18" s="55"/>
      <c r="G18" s="111"/>
      <c r="H18" s="111"/>
      <c r="I18" s="114"/>
      <c r="J18" s="117"/>
      <c r="K18" s="117"/>
      <c r="L18" s="117"/>
      <c r="M18" s="123"/>
      <c r="N18" s="53"/>
      <c r="O18" s="59"/>
      <c r="P18" s="61">
        <f>SUM(P9:P17)</f>
        <v>5828</v>
      </c>
      <c r="Q18" s="60"/>
      <c r="R18" s="60"/>
      <c r="S18" s="60"/>
      <c r="T18" s="61">
        <f>SUM(T9:T17)</f>
        <v>12.643938</v>
      </c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 s="39"/>
    </row>
    <row r="19" spans="1:122" x14ac:dyDescent="0.2">
      <c r="A19" s="116" t="s">
        <v>18</v>
      </c>
      <c r="B19" s="119">
        <v>45268</v>
      </c>
      <c r="C19" s="116" t="s">
        <v>85</v>
      </c>
      <c r="D19" s="52">
        <v>300</v>
      </c>
      <c r="E19" s="52" t="s">
        <v>12</v>
      </c>
      <c r="F19" s="52" t="s">
        <v>23</v>
      </c>
      <c r="G19" s="111"/>
      <c r="H19" s="111"/>
      <c r="I19" s="114"/>
      <c r="J19" s="117"/>
      <c r="K19" s="117"/>
      <c r="L19" s="117"/>
      <c r="M19" s="123"/>
      <c r="N19" s="38"/>
      <c r="O19" s="54">
        <v>18</v>
      </c>
      <c r="P19" s="54">
        <f t="shared" ref="P19:P27" si="3">D19*O19</f>
        <v>5400</v>
      </c>
      <c r="Q19" s="54">
        <v>0.25</v>
      </c>
      <c r="R19" s="54">
        <v>0.25</v>
      </c>
      <c r="S19" s="54">
        <v>0.3</v>
      </c>
      <c r="T19" s="54">
        <f t="shared" ref="T19:T27" si="4">D19*Q19*R19*S19</f>
        <v>5.625</v>
      </c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 s="39"/>
    </row>
    <row r="20" spans="1:122" x14ac:dyDescent="0.2">
      <c r="A20" s="117"/>
      <c r="B20" s="120"/>
      <c r="C20" s="117"/>
      <c r="D20" s="52">
        <v>300</v>
      </c>
      <c r="E20" s="52" t="s">
        <v>12</v>
      </c>
      <c r="F20" s="52" t="s">
        <v>86</v>
      </c>
      <c r="G20" s="111"/>
      <c r="H20" s="111"/>
      <c r="I20" s="114"/>
      <c r="J20" s="117"/>
      <c r="K20" s="117"/>
      <c r="L20" s="117"/>
      <c r="M20" s="123"/>
      <c r="N20" s="38"/>
      <c r="O20" s="54">
        <v>0.02</v>
      </c>
      <c r="P20" s="54">
        <f t="shared" si="3"/>
        <v>6</v>
      </c>
      <c r="Q20" s="54">
        <v>0.4</v>
      </c>
      <c r="R20" s="54">
        <v>0.4</v>
      </c>
      <c r="S20" s="54">
        <v>0.08</v>
      </c>
      <c r="T20" s="54">
        <f t="shared" si="4"/>
        <v>3.84</v>
      </c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 s="39"/>
    </row>
    <row r="21" spans="1:122" x14ac:dyDescent="0.2">
      <c r="A21" s="117"/>
      <c r="B21" s="120"/>
      <c r="C21" s="117"/>
      <c r="D21" s="52">
        <v>20</v>
      </c>
      <c r="E21" s="52" t="s">
        <v>24</v>
      </c>
      <c r="F21" s="52" t="s">
        <v>87</v>
      </c>
      <c r="G21" s="111"/>
      <c r="H21" s="111"/>
      <c r="I21" s="114"/>
      <c r="J21" s="117"/>
      <c r="K21" s="117"/>
      <c r="L21" s="117"/>
      <c r="M21" s="123"/>
      <c r="N21" s="38"/>
      <c r="O21" s="54">
        <v>1.3</v>
      </c>
      <c r="P21" s="54">
        <f t="shared" si="3"/>
        <v>26</v>
      </c>
      <c r="Q21" s="54">
        <v>0.3</v>
      </c>
      <c r="R21" s="54">
        <v>0.3</v>
      </c>
      <c r="S21" s="54">
        <v>0.2</v>
      </c>
      <c r="T21" s="54">
        <f t="shared" si="4"/>
        <v>0.36</v>
      </c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 s="39"/>
    </row>
    <row r="22" spans="1:122" x14ac:dyDescent="0.2">
      <c r="A22" s="117"/>
      <c r="B22" s="120"/>
      <c r="C22" s="117"/>
      <c r="D22" s="52">
        <v>6</v>
      </c>
      <c r="E22" s="52" t="s">
        <v>24</v>
      </c>
      <c r="F22" s="52" t="s">
        <v>88</v>
      </c>
      <c r="G22" s="111"/>
      <c r="H22" s="111"/>
      <c r="I22" s="114"/>
      <c r="J22" s="117"/>
      <c r="K22" s="117"/>
      <c r="L22" s="117"/>
      <c r="M22" s="123"/>
      <c r="N22" s="38"/>
      <c r="O22" s="54">
        <v>11</v>
      </c>
      <c r="P22" s="54">
        <f t="shared" si="3"/>
        <v>66</v>
      </c>
      <c r="Q22" s="54">
        <v>0.42</v>
      </c>
      <c r="R22" s="54">
        <v>0.22</v>
      </c>
      <c r="S22" s="54">
        <v>0.16</v>
      </c>
      <c r="T22" s="54">
        <f t="shared" si="4"/>
        <v>8.8704000000000005E-2</v>
      </c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 s="39"/>
    </row>
    <row r="23" spans="1:122" x14ac:dyDescent="0.2">
      <c r="A23" s="117"/>
      <c r="B23" s="120"/>
      <c r="C23" s="117"/>
      <c r="D23" s="52">
        <v>5</v>
      </c>
      <c r="E23" s="52" t="s">
        <v>24</v>
      </c>
      <c r="F23" s="52" t="s">
        <v>26</v>
      </c>
      <c r="G23" s="111"/>
      <c r="H23" s="111"/>
      <c r="I23" s="114"/>
      <c r="J23" s="117"/>
      <c r="K23" s="117"/>
      <c r="L23" s="117"/>
      <c r="M23" s="123"/>
      <c r="N23" s="38"/>
      <c r="O23" s="54">
        <v>12</v>
      </c>
      <c r="P23" s="54">
        <f t="shared" si="3"/>
        <v>60</v>
      </c>
      <c r="Q23" s="54">
        <v>0.33</v>
      </c>
      <c r="R23" s="54">
        <v>0.16</v>
      </c>
      <c r="S23" s="54">
        <v>0.26</v>
      </c>
      <c r="T23" s="54">
        <f t="shared" si="4"/>
        <v>6.8640000000000007E-2</v>
      </c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 s="39"/>
    </row>
    <row r="24" spans="1:122" x14ac:dyDescent="0.2">
      <c r="A24" s="117"/>
      <c r="B24" s="120"/>
      <c r="C24" s="117"/>
      <c r="D24" s="52">
        <v>5</v>
      </c>
      <c r="E24" s="52" t="s">
        <v>24</v>
      </c>
      <c r="F24" s="52" t="s">
        <v>89</v>
      </c>
      <c r="G24" s="111"/>
      <c r="H24" s="111"/>
      <c r="I24" s="114"/>
      <c r="J24" s="117"/>
      <c r="K24" s="117"/>
      <c r="L24" s="117"/>
      <c r="M24" s="123"/>
      <c r="N24" s="38"/>
      <c r="O24" s="54">
        <v>12</v>
      </c>
      <c r="P24" s="54">
        <f t="shared" si="3"/>
        <v>60</v>
      </c>
      <c r="Q24" s="54">
        <v>0.33</v>
      </c>
      <c r="R24" s="54">
        <v>0.16</v>
      </c>
      <c r="S24" s="54">
        <v>0.26</v>
      </c>
      <c r="T24" s="54">
        <f t="shared" si="4"/>
        <v>6.8640000000000007E-2</v>
      </c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 s="39"/>
    </row>
    <row r="25" spans="1:122" x14ac:dyDescent="0.2">
      <c r="A25" s="117"/>
      <c r="B25" s="120"/>
      <c r="C25" s="117"/>
      <c r="D25" s="52">
        <v>2</v>
      </c>
      <c r="E25" s="52" t="s">
        <v>25</v>
      </c>
      <c r="F25" s="52" t="s">
        <v>90</v>
      </c>
      <c r="G25" s="111"/>
      <c r="H25" s="111"/>
      <c r="I25" s="114"/>
      <c r="J25" s="117"/>
      <c r="K25" s="117"/>
      <c r="L25" s="117"/>
      <c r="M25" s="123"/>
      <c r="N25" s="38"/>
      <c r="O25" s="54">
        <v>18</v>
      </c>
      <c r="P25" s="54">
        <f t="shared" si="3"/>
        <v>36</v>
      </c>
      <c r="Q25" s="54">
        <v>0.51</v>
      </c>
      <c r="R25" s="54">
        <v>0.33</v>
      </c>
      <c r="S25" s="54">
        <v>0.28999999999999998</v>
      </c>
      <c r="T25" s="54">
        <f t="shared" si="4"/>
        <v>9.7613999999999992E-2</v>
      </c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 s="39"/>
    </row>
    <row r="26" spans="1:122" x14ac:dyDescent="0.2">
      <c r="A26" s="117"/>
      <c r="B26" s="120"/>
      <c r="C26" s="117"/>
      <c r="D26" s="52">
        <v>3</v>
      </c>
      <c r="E26" s="52" t="s">
        <v>25</v>
      </c>
      <c r="F26" s="52" t="s">
        <v>91</v>
      </c>
      <c r="G26" s="111"/>
      <c r="H26" s="111"/>
      <c r="I26" s="114"/>
      <c r="J26" s="117"/>
      <c r="K26" s="117"/>
      <c r="L26" s="117"/>
      <c r="M26" s="123"/>
      <c r="N26" s="38"/>
      <c r="O26" s="54">
        <v>18</v>
      </c>
      <c r="P26" s="54">
        <f t="shared" si="3"/>
        <v>54</v>
      </c>
      <c r="Q26" s="54">
        <v>0.47</v>
      </c>
      <c r="R26" s="54">
        <v>0.27</v>
      </c>
      <c r="S26" s="54">
        <v>0.2</v>
      </c>
      <c r="T26" s="54">
        <f t="shared" si="4"/>
        <v>7.6139999999999999E-2</v>
      </c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 s="39"/>
    </row>
    <row r="27" spans="1:122" x14ac:dyDescent="0.2">
      <c r="A27" s="117"/>
      <c r="B27" s="120"/>
      <c r="C27" s="117"/>
      <c r="D27" s="52">
        <v>20</v>
      </c>
      <c r="E27" s="52" t="s">
        <v>12</v>
      </c>
      <c r="F27" s="52" t="s">
        <v>16</v>
      </c>
      <c r="G27" s="111"/>
      <c r="H27" s="111"/>
      <c r="I27" s="114"/>
      <c r="J27" s="117"/>
      <c r="K27" s="117"/>
      <c r="L27" s="117"/>
      <c r="M27" s="123"/>
      <c r="N27" s="38"/>
      <c r="O27" s="54">
        <v>6</v>
      </c>
      <c r="P27" s="54">
        <f t="shared" si="3"/>
        <v>120</v>
      </c>
      <c r="Q27" s="54">
        <v>0.8</v>
      </c>
      <c r="R27" s="54">
        <v>0.42</v>
      </c>
      <c r="S27" s="54">
        <v>0.36</v>
      </c>
      <c r="T27" s="54">
        <f t="shared" si="4"/>
        <v>2.4192</v>
      </c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 s="39"/>
    </row>
    <row r="28" spans="1:122" x14ac:dyDescent="0.2">
      <c r="A28" s="118"/>
      <c r="B28" s="121"/>
      <c r="C28" s="118"/>
      <c r="D28" s="62"/>
      <c r="E28" s="62"/>
      <c r="F28" s="62"/>
      <c r="G28" s="111"/>
      <c r="H28" s="111"/>
      <c r="I28" s="114"/>
      <c r="J28" s="117"/>
      <c r="K28" s="117"/>
      <c r="L28" s="117"/>
      <c r="M28" s="123"/>
      <c r="N28" s="38"/>
      <c r="O28" s="63"/>
      <c r="P28" s="61">
        <f>SUM(P19:P27)</f>
        <v>5828</v>
      </c>
      <c r="Q28" s="63"/>
      <c r="R28" s="63"/>
      <c r="S28" s="63"/>
      <c r="T28" s="61">
        <f>SUM(T19:T27)</f>
        <v>12.643938</v>
      </c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 s="39"/>
    </row>
    <row r="29" spans="1:122" x14ac:dyDescent="0.2">
      <c r="A29" s="104" t="s">
        <v>92</v>
      </c>
      <c r="B29" s="125">
        <v>45268</v>
      </c>
      <c r="C29" s="108" t="s">
        <v>93</v>
      </c>
      <c r="D29" s="52">
        <v>500</v>
      </c>
      <c r="E29" s="52" t="s">
        <v>12</v>
      </c>
      <c r="F29" s="52" t="s">
        <v>23</v>
      </c>
      <c r="G29" s="111"/>
      <c r="H29" s="111"/>
      <c r="I29" s="114"/>
      <c r="J29" s="117"/>
      <c r="K29" s="117"/>
      <c r="L29" s="117"/>
      <c r="M29" s="123"/>
      <c r="N29" s="38"/>
      <c r="O29" s="54">
        <v>18</v>
      </c>
      <c r="P29" s="54">
        <f>D29*O29</f>
        <v>9000</v>
      </c>
      <c r="Q29" s="54">
        <v>0.25</v>
      </c>
      <c r="R29" s="54">
        <v>0.25</v>
      </c>
      <c r="S29" s="54">
        <v>0.3</v>
      </c>
      <c r="T29" s="54">
        <f>D29*Q29*R29*S29</f>
        <v>9.375</v>
      </c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 s="39"/>
    </row>
    <row r="30" spans="1:122" x14ac:dyDescent="0.2">
      <c r="A30" s="104"/>
      <c r="B30" s="125"/>
      <c r="C30" s="104"/>
      <c r="D30" s="52">
        <v>500</v>
      </c>
      <c r="E30" s="52" t="s">
        <v>12</v>
      </c>
      <c r="F30" s="52" t="s">
        <v>86</v>
      </c>
      <c r="G30" s="111"/>
      <c r="H30" s="111"/>
      <c r="I30" s="114"/>
      <c r="J30" s="117"/>
      <c r="K30" s="117"/>
      <c r="L30" s="117"/>
      <c r="M30" s="123"/>
      <c r="N30" s="38"/>
      <c r="O30" s="54">
        <v>0.02</v>
      </c>
      <c r="P30" s="54">
        <f t="shared" ref="P30:P37" si="5">D30*O30</f>
        <v>10</v>
      </c>
      <c r="Q30" s="54">
        <v>0.4</v>
      </c>
      <c r="R30" s="54">
        <v>0.4</v>
      </c>
      <c r="S30" s="54">
        <v>0.08</v>
      </c>
      <c r="T30" s="54">
        <f t="shared" ref="T30:T37" si="6">D30*Q30*R30*S30</f>
        <v>6.4</v>
      </c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 s="39"/>
    </row>
    <row r="31" spans="1:122" x14ac:dyDescent="0.2">
      <c r="A31" s="104"/>
      <c r="B31" s="125"/>
      <c r="C31" s="104"/>
      <c r="D31" s="52">
        <v>60</v>
      </c>
      <c r="E31" s="52" t="s">
        <v>24</v>
      </c>
      <c r="F31" s="52" t="s">
        <v>87</v>
      </c>
      <c r="G31" s="111"/>
      <c r="H31" s="111"/>
      <c r="I31" s="114"/>
      <c r="J31" s="117"/>
      <c r="K31" s="117"/>
      <c r="L31" s="117"/>
      <c r="M31" s="123"/>
      <c r="N31" s="38"/>
      <c r="O31" s="54">
        <v>1.3</v>
      </c>
      <c r="P31" s="54">
        <f t="shared" si="5"/>
        <v>78</v>
      </c>
      <c r="Q31" s="54">
        <v>0.3</v>
      </c>
      <c r="R31" s="54">
        <v>0.3</v>
      </c>
      <c r="S31" s="54">
        <v>0.2</v>
      </c>
      <c r="T31" s="54">
        <f t="shared" si="6"/>
        <v>1.0799999999999998</v>
      </c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 s="39"/>
    </row>
    <row r="32" spans="1:122" x14ac:dyDescent="0.2">
      <c r="A32" s="104"/>
      <c r="B32" s="125"/>
      <c r="C32" s="104"/>
      <c r="D32" s="52">
        <v>8</v>
      </c>
      <c r="E32" s="52" t="s">
        <v>24</v>
      </c>
      <c r="F32" s="52" t="s">
        <v>88</v>
      </c>
      <c r="G32" s="111"/>
      <c r="H32" s="111"/>
      <c r="I32" s="114"/>
      <c r="J32" s="117"/>
      <c r="K32" s="117"/>
      <c r="L32" s="117"/>
      <c r="M32" s="123"/>
      <c r="N32" s="38"/>
      <c r="O32" s="54">
        <v>11</v>
      </c>
      <c r="P32" s="54">
        <f t="shared" si="5"/>
        <v>88</v>
      </c>
      <c r="Q32" s="54">
        <v>0.42</v>
      </c>
      <c r="R32" s="54">
        <v>0.22</v>
      </c>
      <c r="S32" s="54">
        <v>0.16</v>
      </c>
      <c r="T32" s="54">
        <f t="shared" si="6"/>
        <v>0.118272</v>
      </c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 s="39"/>
    </row>
    <row r="33" spans="1:181" x14ac:dyDescent="0.2">
      <c r="A33" s="104"/>
      <c r="B33" s="125"/>
      <c r="C33" s="104"/>
      <c r="D33" s="52">
        <v>20</v>
      </c>
      <c r="E33" s="52" t="s">
        <v>24</v>
      </c>
      <c r="F33" s="52" t="s">
        <v>26</v>
      </c>
      <c r="G33" s="111"/>
      <c r="H33" s="111"/>
      <c r="I33" s="114"/>
      <c r="J33" s="117"/>
      <c r="K33" s="117"/>
      <c r="L33" s="117"/>
      <c r="M33" s="123"/>
      <c r="N33" s="38"/>
      <c r="O33" s="54">
        <v>12</v>
      </c>
      <c r="P33" s="54">
        <f t="shared" si="5"/>
        <v>240</v>
      </c>
      <c r="Q33" s="54">
        <v>0.33</v>
      </c>
      <c r="R33" s="54">
        <v>0.16</v>
      </c>
      <c r="S33" s="54">
        <v>0.26</v>
      </c>
      <c r="T33" s="54">
        <f t="shared" si="6"/>
        <v>0.27456000000000003</v>
      </c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 s="39"/>
    </row>
    <row r="34" spans="1:181" x14ac:dyDescent="0.2">
      <c r="A34" s="104"/>
      <c r="B34" s="125"/>
      <c r="C34" s="104"/>
      <c r="D34" s="52">
        <v>20</v>
      </c>
      <c r="E34" s="52" t="s">
        <v>24</v>
      </c>
      <c r="F34" s="52" t="s">
        <v>89</v>
      </c>
      <c r="G34" s="111"/>
      <c r="H34" s="111"/>
      <c r="I34" s="114"/>
      <c r="J34" s="117"/>
      <c r="K34" s="117"/>
      <c r="L34" s="117"/>
      <c r="M34" s="123"/>
      <c r="N34" s="38"/>
      <c r="O34" s="54">
        <v>12</v>
      </c>
      <c r="P34" s="54">
        <f t="shared" si="5"/>
        <v>240</v>
      </c>
      <c r="Q34" s="54">
        <v>0.33</v>
      </c>
      <c r="R34" s="54">
        <v>0.16</v>
      </c>
      <c r="S34" s="54">
        <v>0.26</v>
      </c>
      <c r="T34" s="54">
        <f t="shared" si="6"/>
        <v>0.27456000000000003</v>
      </c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 s="39"/>
    </row>
    <row r="35" spans="1:181" x14ac:dyDescent="0.2">
      <c r="A35" s="104"/>
      <c r="B35" s="125"/>
      <c r="C35" s="104"/>
      <c r="D35" s="52">
        <v>4</v>
      </c>
      <c r="E35" s="52" t="s">
        <v>25</v>
      </c>
      <c r="F35" s="52" t="s">
        <v>90</v>
      </c>
      <c r="G35" s="111"/>
      <c r="H35" s="111"/>
      <c r="I35" s="114"/>
      <c r="J35" s="117"/>
      <c r="K35" s="117"/>
      <c r="L35" s="117"/>
      <c r="M35" s="123"/>
      <c r="N35" s="38"/>
      <c r="O35" s="54">
        <v>18</v>
      </c>
      <c r="P35" s="54">
        <f t="shared" si="5"/>
        <v>72</v>
      </c>
      <c r="Q35" s="54">
        <v>0.51</v>
      </c>
      <c r="R35" s="54">
        <v>0.33</v>
      </c>
      <c r="S35" s="54">
        <v>0.28999999999999998</v>
      </c>
      <c r="T35" s="54">
        <f t="shared" si="6"/>
        <v>0.19522799999999998</v>
      </c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 s="39"/>
    </row>
    <row r="36" spans="1:181" x14ac:dyDescent="0.2">
      <c r="A36" s="104"/>
      <c r="B36" s="125"/>
      <c r="C36" s="104"/>
      <c r="D36" s="52">
        <v>4</v>
      </c>
      <c r="E36" s="52" t="s">
        <v>25</v>
      </c>
      <c r="F36" s="52" t="s">
        <v>91</v>
      </c>
      <c r="G36" s="111"/>
      <c r="H36" s="111"/>
      <c r="I36" s="114"/>
      <c r="J36" s="117"/>
      <c r="K36" s="117"/>
      <c r="L36" s="117"/>
      <c r="M36" s="123"/>
      <c r="N36" s="38"/>
      <c r="O36" s="54">
        <v>18</v>
      </c>
      <c r="P36" s="54">
        <f t="shared" si="5"/>
        <v>72</v>
      </c>
      <c r="Q36" s="54">
        <v>0.47</v>
      </c>
      <c r="R36" s="54">
        <v>0.27</v>
      </c>
      <c r="S36" s="54">
        <v>0.2</v>
      </c>
      <c r="T36" s="54">
        <f t="shared" si="6"/>
        <v>0.10152000000000001</v>
      </c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 s="39"/>
    </row>
    <row r="37" spans="1:181" x14ac:dyDescent="0.2">
      <c r="A37" s="104"/>
      <c r="B37" s="125"/>
      <c r="C37" s="104"/>
      <c r="D37" s="52">
        <v>40</v>
      </c>
      <c r="E37" s="52" t="s">
        <v>12</v>
      </c>
      <c r="F37" s="52" t="s">
        <v>16</v>
      </c>
      <c r="G37" s="112"/>
      <c r="H37" s="112"/>
      <c r="I37" s="115"/>
      <c r="J37" s="118"/>
      <c r="K37" s="118"/>
      <c r="L37" s="118"/>
      <c r="M37" s="124"/>
      <c r="N37" s="38"/>
      <c r="O37" s="54">
        <v>6</v>
      </c>
      <c r="P37" s="54">
        <f t="shared" si="5"/>
        <v>240</v>
      </c>
      <c r="Q37" s="54">
        <v>0.8</v>
      </c>
      <c r="R37" s="54">
        <v>0.42</v>
      </c>
      <c r="S37" s="54">
        <v>0.36</v>
      </c>
      <c r="T37" s="54">
        <f t="shared" si="6"/>
        <v>4.8384</v>
      </c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 s="39"/>
    </row>
    <row r="38" spans="1:181" x14ac:dyDescent="0.2">
      <c r="A38"/>
      <c r="B38" s="64"/>
      <c r="C38"/>
      <c r="D38"/>
      <c r="E38"/>
      <c r="F38"/>
      <c r="G38"/>
      <c r="H38"/>
      <c r="I38"/>
      <c r="J38"/>
      <c r="K38"/>
      <c r="L38"/>
      <c r="M38"/>
      <c r="O38" s="65"/>
      <c r="P38" s="61">
        <f>SUM(P29:P37)</f>
        <v>10040</v>
      </c>
      <c r="Q38" s="65"/>
      <c r="R38" s="65"/>
      <c r="S38" s="65"/>
      <c r="T38" s="61">
        <f>SUM(T29:T37)</f>
        <v>22.657540000000004</v>
      </c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</row>
    <row r="39" spans="1:181" x14ac:dyDescent="0.2">
      <c r="A39"/>
      <c r="B39" s="64"/>
      <c r="C39"/>
      <c r="D39"/>
      <c r="E39"/>
      <c r="F39"/>
      <c r="G39"/>
      <c r="H39"/>
      <c r="I39"/>
      <c r="J39"/>
      <c r="K39"/>
      <c r="L39"/>
      <c r="M39"/>
      <c r="O39" s="65"/>
      <c r="P39" s="65"/>
      <c r="Q39" s="65"/>
      <c r="R39" s="65"/>
      <c r="S39" s="65"/>
      <c r="T39" s="65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</row>
    <row r="40" spans="1:181" x14ac:dyDescent="0.2">
      <c r="A40"/>
      <c r="B40" s="64"/>
      <c r="C40"/>
      <c r="D40"/>
      <c r="E40"/>
      <c r="F40"/>
      <c r="G40"/>
      <c r="H40"/>
      <c r="I40"/>
      <c r="J40"/>
      <c r="K40"/>
      <c r="L40"/>
      <c r="M40"/>
      <c r="O40" s="65"/>
      <c r="P40" s="65"/>
      <c r="Q40" s="65"/>
      <c r="R40" s="65"/>
      <c r="S40" s="65"/>
      <c r="T40" s="65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</row>
    <row r="41" spans="1:181" x14ac:dyDescent="0.2">
      <c r="A41"/>
      <c r="B41" s="64"/>
      <c r="C41"/>
      <c r="D41"/>
      <c r="E41"/>
      <c r="F41"/>
      <c r="G41"/>
      <c r="H41"/>
      <c r="I41"/>
      <c r="J41"/>
      <c r="K41"/>
      <c r="L41"/>
      <c r="M41"/>
      <c r="O41" s="65"/>
      <c r="P41" s="65"/>
      <c r="Q41" s="65"/>
      <c r="R41" s="65"/>
      <c r="S41" s="65"/>
      <c r="T41" s="65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</row>
    <row r="42" spans="1:181" x14ac:dyDescent="0.2">
      <c r="A42"/>
      <c r="B42" s="64"/>
      <c r="C42"/>
      <c r="D42"/>
      <c r="E42"/>
      <c r="F42"/>
      <c r="G42"/>
      <c r="H42"/>
      <c r="I42"/>
      <c r="J42"/>
      <c r="K42"/>
      <c r="L42"/>
      <c r="M42"/>
      <c r="O42" s="65"/>
      <c r="P42" s="65"/>
      <c r="Q42" s="65"/>
      <c r="R42" s="65"/>
      <c r="S42" s="65"/>
      <c r="T42" s="65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</row>
    <row r="43" spans="1:181" x14ac:dyDescent="0.2">
      <c r="A43"/>
      <c r="B43" s="64"/>
      <c r="C43"/>
      <c r="D43"/>
      <c r="E43"/>
      <c r="F43"/>
      <c r="G43"/>
      <c r="H43"/>
      <c r="I43"/>
      <c r="J43"/>
      <c r="K43"/>
      <c r="L43"/>
      <c r="M43"/>
      <c r="O43" s="65"/>
      <c r="P43" s="65"/>
      <c r="Q43" s="65"/>
      <c r="R43" s="65"/>
      <c r="S43" s="65"/>
      <c r="T43" s="65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</row>
    <row r="44" spans="1:181" x14ac:dyDescent="0.2">
      <c r="A44"/>
      <c r="B44" s="64"/>
      <c r="C44"/>
      <c r="D44"/>
      <c r="E44"/>
      <c r="F44"/>
      <c r="G44"/>
      <c r="H44"/>
      <c r="I44"/>
      <c r="J44"/>
      <c r="K44"/>
      <c r="L44"/>
      <c r="M44"/>
      <c r="O44" s="65"/>
      <c r="P44" s="65"/>
      <c r="Q44" s="65"/>
      <c r="R44" s="65"/>
      <c r="S44" s="65"/>
      <c r="T44" s="65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</row>
    <row r="45" spans="1:181" x14ac:dyDescent="0.2">
      <c r="A45"/>
      <c r="B45" s="64"/>
      <c r="C45"/>
      <c r="D45"/>
      <c r="E45"/>
      <c r="F45"/>
      <c r="G45"/>
      <c r="H45"/>
      <c r="I45"/>
      <c r="J45"/>
      <c r="K45"/>
      <c r="L45"/>
      <c r="M45"/>
      <c r="O45" s="65"/>
      <c r="P45" s="65"/>
      <c r="Q45" s="65"/>
      <c r="R45" s="65"/>
      <c r="S45" s="65"/>
      <c r="T45" s="6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</row>
    <row r="46" spans="1:181" x14ac:dyDescent="0.2">
      <c r="A46"/>
      <c r="B46" s="64"/>
      <c r="C46"/>
      <c r="D46"/>
      <c r="E46"/>
      <c r="F46"/>
      <c r="G46"/>
      <c r="H46"/>
      <c r="I46"/>
      <c r="J46"/>
      <c r="K46"/>
      <c r="L46"/>
      <c r="M46"/>
      <c r="O46" s="65"/>
      <c r="P46" s="65"/>
      <c r="Q46" s="65"/>
      <c r="R46" s="65"/>
      <c r="S46" s="65"/>
      <c r="T46" s="65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</row>
    <row r="47" spans="1:181" x14ac:dyDescent="0.2">
      <c r="A47"/>
      <c r="B47" s="64"/>
      <c r="C47"/>
      <c r="D47"/>
      <c r="E47"/>
      <c r="F47"/>
      <c r="G47"/>
      <c r="H47"/>
      <c r="I47"/>
      <c r="J47"/>
      <c r="K47"/>
      <c r="L47"/>
      <c r="M47"/>
      <c r="O47" s="65"/>
      <c r="P47" s="65"/>
      <c r="Q47" s="65"/>
      <c r="R47" s="65"/>
      <c r="S47" s="65"/>
      <c r="T47" s="65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</row>
    <row r="48" spans="1:181" x14ac:dyDescent="0.2">
      <c r="A48"/>
      <c r="B48" s="64"/>
      <c r="C48"/>
      <c r="D48"/>
      <c r="E48"/>
      <c r="F48"/>
      <c r="G48"/>
      <c r="H48"/>
      <c r="I48"/>
      <c r="J48"/>
      <c r="K48"/>
      <c r="L48"/>
      <c r="M48"/>
      <c r="O48" s="65"/>
      <c r="P48" s="65"/>
      <c r="Q48" s="65"/>
      <c r="R48" s="65"/>
      <c r="S48" s="65"/>
      <c r="T48" s="65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</row>
    <row r="49" spans="1:181" x14ac:dyDescent="0.2">
      <c r="A49"/>
      <c r="B49" s="64"/>
      <c r="C49"/>
      <c r="D49"/>
      <c r="E49"/>
      <c r="F49"/>
      <c r="G49"/>
      <c r="H49"/>
      <c r="I49"/>
      <c r="J49"/>
      <c r="K49"/>
      <c r="L49"/>
      <c r="M49"/>
      <c r="O49" s="65"/>
      <c r="P49" s="65"/>
      <c r="Q49" s="65"/>
      <c r="R49" s="65"/>
      <c r="S49" s="65"/>
      <c r="T49" s="65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</row>
    <row r="50" spans="1:181" x14ac:dyDescent="0.2">
      <c r="A50"/>
      <c r="B50" s="64"/>
      <c r="C50"/>
      <c r="D50"/>
      <c r="E50"/>
      <c r="F50"/>
      <c r="G50"/>
      <c r="H50"/>
      <c r="I50"/>
      <c r="J50"/>
      <c r="K50"/>
      <c r="L50"/>
      <c r="M50"/>
      <c r="O50" s="65"/>
      <c r="P50" s="65"/>
      <c r="Q50" s="65"/>
      <c r="R50" s="65"/>
      <c r="S50" s="65"/>
      <c r="T50" s="65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</row>
    <row r="51" spans="1:181" x14ac:dyDescent="0.2">
      <c r="A51"/>
      <c r="B51" s="64"/>
      <c r="C51"/>
      <c r="D51"/>
      <c r="E51"/>
      <c r="F51"/>
      <c r="G51"/>
      <c r="H51"/>
      <c r="I51"/>
      <c r="J51"/>
      <c r="K51"/>
      <c r="L51"/>
      <c r="M51"/>
      <c r="O51" s="65"/>
      <c r="P51" s="65"/>
      <c r="Q51" s="65"/>
      <c r="R51" s="65"/>
      <c r="S51" s="65"/>
      <c r="T51" s="65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</row>
    <row r="52" spans="1:181" x14ac:dyDescent="0.2">
      <c r="A52"/>
      <c r="B52" s="64"/>
      <c r="C52"/>
      <c r="D52"/>
      <c r="E52"/>
      <c r="F52"/>
      <c r="G52"/>
      <c r="H52"/>
      <c r="I52"/>
      <c r="J52"/>
      <c r="K52"/>
      <c r="L52"/>
      <c r="M52"/>
      <c r="O52" s="65"/>
      <c r="P52" s="65"/>
      <c r="Q52" s="65"/>
      <c r="R52" s="65"/>
      <c r="S52" s="65"/>
      <c r="T52" s="65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</row>
    <row r="53" spans="1:181" x14ac:dyDescent="0.2">
      <c r="A53"/>
      <c r="B53" s="64"/>
      <c r="C53"/>
      <c r="D53"/>
      <c r="E53"/>
      <c r="F53"/>
      <c r="G53"/>
      <c r="H53"/>
      <c r="I53"/>
      <c r="J53"/>
      <c r="K53"/>
      <c r="L53"/>
      <c r="M53"/>
      <c r="O53" s="65"/>
      <c r="P53" s="65"/>
      <c r="Q53" s="65"/>
      <c r="R53" s="65"/>
      <c r="S53" s="65"/>
      <c r="T53" s="65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</row>
    <row r="54" spans="1:181" x14ac:dyDescent="0.2">
      <c r="A54"/>
      <c r="B54" s="64"/>
      <c r="C54"/>
      <c r="D54"/>
      <c r="E54"/>
      <c r="F54"/>
      <c r="G54"/>
      <c r="H54"/>
      <c r="I54"/>
      <c r="J54"/>
      <c r="K54"/>
      <c r="L54"/>
      <c r="M54"/>
      <c r="O54" s="65"/>
      <c r="P54" s="65"/>
      <c r="Q54" s="65"/>
      <c r="R54" s="65"/>
      <c r="S54" s="65"/>
      <c r="T54" s="65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</row>
    <row r="55" spans="1:181" x14ac:dyDescent="0.2">
      <c r="A55"/>
      <c r="B55" s="64"/>
      <c r="C55"/>
      <c r="D55"/>
      <c r="E55"/>
      <c r="F55"/>
      <c r="G55"/>
      <c r="H55"/>
      <c r="I55"/>
      <c r="J55"/>
      <c r="K55"/>
      <c r="L55"/>
      <c r="M55"/>
      <c r="O55" s="65"/>
      <c r="P55" s="65"/>
      <c r="Q55" s="65"/>
      <c r="R55" s="65"/>
      <c r="S55" s="65"/>
      <c r="T55" s="6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</row>
    <row r="56" spans="1:181" x14ac:dyDescent="0.2">
      <c r="A56"/>
      <c r="B56" s="64"/>
      <c r="C56"/>
      <c r="D56"/>
      <c r="E56"/>
      <c r="F56"/>
      <c r="G56"/>
      <c r="H56"/>
      <c r="I56"/>
      <c r="J56"/>
      <c r="K56"/>
      <c r="L56"/>
      <c r="M56"/>
      <c r="O56" s="65"/>
      <c r="P56" s="65"/>
      <c r="Q56" s="65"/>
      <c r="R56" s="65"/>
      <c r="S56" s="65"/>
      <c r="T56" s="65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</row>
    <row r="57" spans="1:181" x14ac:dyDescent="0.2">
      <c r="A57"/>
      <c r="B57" s="64"/>
      <c r="C57"/>
      <c r="D57"/>
      <c r="E57"/>
      <c r="F57"/>
      <c r="G57"/>
      <c r="H57"/>
      <c r="I57"/>
      <c r="J57"/>
      <c r="K57"/>
      <c r="L57"/>
      <c r="M57"/>
      <c r="O57" s="65"/>
      <c r="P57" s="65"/>
      <c r="Q57" s="65"/>
      <c r="R57" s="65"/>
      <c r="S57" s="65"/>
      <c r="T57" s="65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</row>
    <row r="58" spans="1:181" x14ac:dyDescent="0.2">
      <c r="A58"/>
      <c r="B58" s="64"/>
      <c r="C58"/>
      <c r="D58"/>
      <c r="E58"/>
      <c r="F58"/>
      <c r="G58"/>
      <c r="H58"/>
      <c r="I58"/>
      <c r="J58"/>
      <c r="K58"/>
      <c r="L58"/>
      <c r="M58"/>
      <c r="O58" s="65"/>
      <c r="P58" s="65"/>
      <c r="Q58" s="65"/>
      <c r="R58" s="65"/>
      <c r="S58" s="65"/>
      <c r="T58" s="65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</row>
    <row r="59" spans="1:181" x14ac:dyDescent="0.2">
      <c r="A59"/>
      <c r="B59" s="64"/>
      <c r="C59"/>
      <c r="D59"/>
      <c r="E59"/>
      <c r="F59"/>
      <c r="G59"/>
      <c r="H59"/>
      <c r="I59"/>
      <c r="J59"/>
      <c r="K59"/>
      <c r="L59"/>
      <c r="M59"/>
      <c r="O59" s="65"/>
      <c r="P59" s="65"/>
      <c r="Q59" s="65"/>
      <c r="R59" s="65"/>
      <c r="S59" s="65"/>
      <c r="T59" s="65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</row>
    <row r="60" spans="1:181" x14ac:dyDescent="0.2">
      <c r="A60"/>
      <c r="B60" s="64"/>
      <c r="C60"/>
      <c r="D60"/>
      <c r="E60"/>
      <c r="F60"/>
      <c r="G60"/>
      <c r="H60"/>
      <c r="I60"/>
      <c r="J60"/>
      <c r="K60"/>
      <c r="L60"/>
      <c r="M60"/>
      <c r="O60" s="65"/>
      <c r="P60" s="65"/>
      <c r="Q60" s="65"/>
      <c r="R60" s="65"/>
      <c r="S60" s="65"/>
      <c r="T60" s="65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</row>
    <row r="61" spans="1:181" x14ac:dyDescent="0.2">
      <c r="A61"/>
      <c r="B61" s="64"/>
      <c r="C61"/>
      <c r="D61"/>
      <c r="E61"/>
      <c r="F61"/>
      <c r="G61"/>
      <c r="H61"/>
      <c r="I61"/>
      <c r="J61"/>
      <c r="K61"/>
      <c r="L61"/>
      <c r="M61"/>
      <c r="O61" s="65"/>
      <c r="P61" s="65"/>
      <c r="Q61" s="65"/>
      <c r="R61" s="65"/>
      <c r="S61" s="65"/>
      <c r="T61" s="65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</row>
    <row r="62" spans="1:181" x14ac:dyDescent="0.2">
      <c r="A62"/>
      <c r="B62" s="64"/>
      <c r="C62"/>
      <c r="D62"/>
      <c r="E62"/>
      <c r="F62"/>
      <c r="G62"/>
      <c r="H62"/>
      <c r="I62"/>
      <c r="J62"/>
      <c r="K62"/>
      <c r="L62"/>
      <c r="M62"/>
      <c r="O62" s="65"/>
      <c r="P62" s="65"/>
      <c r="Q62" s="65"/>
      <c r="R62" s="65"/>
      <c r="S62" s="65"/>
      <c r="T62" s="65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</row>
    <row r="63" spans="1:181" x14ac:dyDescent="0.2">
      <c r="A63"/>
      <c r="B63" s="64"/>
      <c r="C63"/>
      <c r="D63"/>
      <c r="E63"/>
      <c r="F63"/>
      <c r="G63"/>
      <c r="H63"/>
      <c r="I63"/>
      <c r="J63"/>
      <c r="K63"/>
      <c r="L63"/>
      <c r="M63"/>
      <c r="O63" s="65"/>
      <c r="P63" s="65"/>
      <c r="Q63" s="65"/>
      <c r="R63" s="65"/>
      <c r="S63" s="65"/>
      <c r="T63" s="65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</row>
    <row r="64" spans="1:181" x14ac:dyDescent="0.2">
      <c r="A64"/>
      <c r="B64" s="64"/>
      <c r="C64"/>
      <c r="D64"/>
      <c r="E64"/>
      <c r="F64"/>
      <c r="G64"/>
      <c r="H64"/>
      <c r="I64"/>
      <c r="J64"/>
      <c r="K64"/>
      <c r="L64"/>
      <c r="M64"/>
      <c r="O64" s="65"/>
      <c r="P64" s="65"/>
      <c r="Q64" s="65"/>
      <c r="R64" s="65"/>
      <c r="S64" s="65"/>
      <c r="T64" s="65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</row>
    <row r="65" spans="1:181" x14ac:dyDescent="0.2">
      <c r="A65"/>
      <c r="B65" s="64"/>
      <c r="C65"/>
      <c r="D65"/>
      <c r="E65"/>
      <c r="F65"/>
      <c r="G65"/>
      <c r="H65"/>
      <c r="I65"/>
      <c r="J65"/>
      <c r="K65"/>
      <c r="L65"/>
      <c r="M65"/>
      <c r="O65" s="65"/>
      <c r="P65" s="65"/>
      <c r="Q65" s="65"/>
      <c r="R65" s="65"/>
      <c r="S65" s="65"/>
      <c r="T65" s="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</row>
    <row r="66" spans="1:181" x14ac:dyDescent="0.2">
      <c r="A66"/>
      <c r="B66" s="64"/>
      <c r="C66"/>
      <c r="D66"/>
      <c r="E66"/>
      <c r="F66"/>
      <c r="G66"/>
      <c r="H66"/>
      <c r="I66"/>
      <c r="J66"/>
      <c r="K66"/>
      <c r="L66"/>
      <c r="M66"/>
      <c r="O66" s="65"/>
      <c r="P66" s="65"/>
      <c r="Q66" s="65"/>
      <c r="R66" s="65"/>
      <c r="S66" s="65"/>
      <c r="T66" s="65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</row>
    <row r="67" spans="1:181" x14ac:dyDescent="0.2">
      <c r="A67"/>
      <c r="B67" s="64"/>
      <c r="C67"/>
      <c r="D67"/>
      <c r="E67"/>
      <c r="F67"/>
      <c r="G67"/>
      <c r="H67"/>
      <c r="I67"/>
      <c r="J67"/>
      <c r="K67"/>
      <c r="L67"/>
      <c r="M67"/>
      <c r="O67" s="65"/>
      <c r="P67" s="65"/>
      <c r="Q67" s="65"/>
      <c r="R67" s="65"/>
      <c r="S67" s="65"/>
      <c r="T67" s="65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</row>
    <row r="68" spans="1:181" x14ac:dyDescent="0.2">
      <c r="A68"/>
      <c r="B68" s="64"/>
      <c r="C68"/>
      <c r="D68"/>
      <c r="E68"/>
      <c r="F68"/>
      <c r="G68"/>
      <c r="H68"/>
      <c r="I68"/>
      <c r="J68"/>
      <c r="K68"/>
      <c r="L68"/>
      <c r="M68"/>
      <c r="O68" s="65"/>
      <c r="P68" s="65"/>
      <c r="Q68" s="65"/>
      <c r="R68" s="65"/>
      <c r="S68" s="65"/>
      <c r="T68" s="65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</row>
    <row r="69" spans="1:181" x14ac:dyDescent="0.2">
      <c r="A69"/>
      <c r="B69" s="64"/>
      <c r="C69"/>
      <c r="D69"/>
      <c r="E69"/>
      <c r="F69"/>
      <c r="G69"/>
      <c r="H69"/>
      <c r="I69"/>
      <c r="J69"/>
      <c r="K69"/>
      <c r="L69"/>
      <c r="M69"/>
      <c r="O69" s="65"/>
      <c r="P69" s="65"/>
      <c r="Q69" s="65"/>
      <c r="R69" s="65"/>
      <c r="S69" s="65"/>
      <c r="T69" s="65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</row>
    <row r="70" spans="1:181" x14ac:dyDescent="0.2">
      <c r="A70"/>
      <c r="B70" s="64"/>
      <c r="C70"/>
      <c r="D70"/>
      <c r="E70"/>
      <c r="F70"/>
      <c r="G70"/>
      <c r="H70"/>
      <c r="I70"/>
      <c r="J70"/>
      <c r="K70"/>
      <c r="L70"/>
      <c r="M70"/>
      <c r="O70" s="65"/>
      <c r="P70" s="65"/>
      <c r="Q70" s="65"/>
      <c r="R70" s="65"/>
      <c r="S70" s="65"/>
      <c r="T70" s="65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</row>
    <row r="71" spans="1:181" x14ac:dyDescent="0.2">
      <c r="A71"/>
      <c r="B71" s="64"/>
      <c r="C71"/>
      <c r="D71"/>
      <c r="E71"/>
      <c r="F71"/>
      <c r="G71"/>
      <c r="H71"/>
      <c r="I71"/>
      <c r="J71"/>
      <c r="K71"/>
      <c r="L71"/>
      <c r="M71"/>
      <c r="O71" s="65"/>
      <c r="P71" s="65"/>
      <c r="Q71" s="65"/>
      <c r="R71" s="65"/>
      <c r="S71" s="65"/>
      <c r="T71" s="65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</row>
    <row r="72" spans="1:181" x14ac:dyDescent="0.2">
      <c r="A72"/>
      <c r="B72" s="64"/>
      <c r="C72"/>
      <c r="D72"/>
      <c r="E72"/>
      <c r="F72"/>
      <c r="G72"/>
      <c r="H72"/>
      <c r="I72"/>
      <c r="J72"/>
      <c r="K72"/>
      <c r="L72"/>
      <c r="M72"/>
      <c r="O72" s="65"/>
      <c r="P72" s="65"/>
      <c r="Q72" s="65"/>
      <c r="R72" s="65"/>
      <c r="S72" s="65"/>
      <c r="T72" s="65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</row>
    <row r="73" spans="1:181" x14ac:dyDescent="0.2">
      <c r="A73"/>
      <c r="B73" s="64"/>
      <c r="C73"/>
      <c r="D73"/>
      <c r="E73"/>
      <c r="F73"/>
      <c r="G73"/>
      <c r="H73"/>
      <c r="I73"/>
      <c r="J73"/>
      <c r="K73"/>
      <c r="L73"/>
      <c r="M73"/>
      <c r="O73" s="65"/>
      <c r="P73" s="65"/>
      <c r="Q73" s="65"/>
      <c r="R73" s="65"/>
      <c r="S73" s="65"/>
      <c r="T73" s="65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</row>
    <row r="74" spans="1:181" x14ac:dyDescent="0.2">
      <c r="A74"/>
      <c r="B74" s="64"/>
      <c r="C74"/>
      <c r="D74"/>
      <c r="E74"/>
      <c r="F74"/>
      <c r="G74"/>
      <c r="H74"/>
      <c r="I74"/>
      <c r="J74"/>
      <c r="K74"/>
      <c r="L74"/>
      <c r="M74"/>
      <c r="O74" s="65"/>
      <c r="P74" s="65"/>
      <c r="Q74" s="65"/>
      <c r="R74" s="65"/>
      <c r="S74" s="65"/>
      <c r="T74" s="65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</row>
    <row r="75" spans="1:181" x14ac:dyDescent="0.2">
      <c r="A75"/>
      <c r="B75" s="64"/>
      <c r="C75"/>
      <c r="D75"/>
      <c r="E75"/>
      <c r="F75"/>
      <c r="G75"/>
      <c r="H75"/>
      <c r="I75"/>
      <c r="J75"/>
      <c r="K75"/>
      <c r="L75"/>
      <c r="M75"/>
      <c r="O75" s="65"/>
      <c r="P75" s="65"/>
      <c r="Q75" s="65"/>
      <c r="R75" s="65"/>
      <c r="S75" s="65"/>
      <c r="T75" s="6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</row>
    <row r="76" spans="1:181" x14ac:dyDescent="0.2">
      <c r="A76"/>
      <c r="B76" s="64"/>
      <c r="C76"/>
      <c r="D76"/>
      <c r="E76"/>
      <c r="F76"/>
      <c r="G76"/>
      <c r="H76"/>
      <c r="I76"/>
      <c r="J76"/>
      <c r="K76"/>
      <c r="L76"/>
      <c r="M76"/>
      <c r="O76" s="65"/>
      <c r="P76" s="65"/>
      <c r="Q76" s="65"/>
      <c r="R76" s="65"/>
      <c r="S76" s="65"/>
      <c r="T76" s="65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</row>
    <row r="77" spans="1:181" x14ac:dyDescent="0.2">
      <c r="A77"/>
      <c r="B77" s="64"/>
      <c r="C77"/>
      <c r="D77"/>
      <c r="E77"/>
      <c r="F77"/>
      <c r="G77"/>
      <c r="H77"/>
      <c r="I77"/>
      <c r="J77"/>
      <c r="K77"/>
      <c r="L77"/>
      <c r="M77"/>
      <c r="O77" s="65"/>
      <c r="P77" s="65"/>
      <c r="Q77" s="65"/>
      <c r="R77" s="65"/>
      <c r="S77" s="65"/>
      <c r="T77" s="65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</row>
    <row r="78" spans="1:181" x14ac:dyDescent="0.2">
      <c r="A78"/>
      <c r="B78" s="64"/>
      <c r="C78"/>
      <c r="D78"/>
      <c r="E78"/>
      <c r="F78"/>
      <c r="G78"/>
      <c r="H78"/>
      <c r="I78"/>
      <c r="J78"/>
      <c r="K78"/>
      <c r="L78"/>
      <c r="M78"/>
      <c r="O78" s="65"/>
      <c r="P78" s="65"/>
      <c r="Q78" s="65"/>
      <c r="R78" s="65"/>
      <c r="S78" s="65"/>
      <c r="T78" s="65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</row>
    <row r="79" spans="1:181" x14ac:dyDescent="0.2">
      <c r="A79"/>
      <c r="B79" s="64"/>
      <c r="C79"/>
      <c r="D79"/>
      <c r="E79"/>
      <c r="F79"/>
      <c r="G79"/>
      <c r="H79"/>
      <c r="I79"/>
      <c r="J79"/>
      <c r="K79"/>
      <c r="L79"/>
      <c r="M79"/>
      <c r="O79" s="65"/>
      <c r="P79" s="65"/>
      <c r="Q79" s="65"/>
      <c r="R79" s="65"/>
      <c r="S79" s="65"/>
      <c r="T79" s="65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</row>
    <row r="80" spans="1:181" x14ac:dyDescent="0.2">
      <c r="A80"/>
      <c r="B80" s="64"/>
      <c r="C80"/>
      <c r="D80"/>
      <c r="E80"/>
      <c r="F80"/>
      <c r="G80"/>
      <c r="H80"/>
      <c r="I80"/>
      <c r="J80"/>
      <c r="K80"/>
      <c r="L80"/>
      <c r="M80"/>
      <c r="O80" s="65"/>
      <c r="P80" s="65"/>
      <c r="Q80" s="65"/>
      <c r="R80" s="65"/>
      <c r="S80" s="65"/>
      <c r="T80" s="65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</row>
    <row r="81" spans="1:181" x14ac:dyDescent="0.2">
      <c r="A81"/>
      <c r="B81" s="64"/>
      <c r="C81"/>
      <c r="D81"/>
      <c r="E81"/>
      <c r="F81"/>
      <c r="G81"/>
      <c r="H81"/>
      <c r="I81"/>
      <c r="J81"/>
      <c r="K81"/>
      <c r="L81"/>
      <c r="M81"/>
      <c r="O81" s="65"/>
      <c r="P81" s="65"/>
      <c r="Q81" s="65"/>
      <c r="R81" s="65"/>
      <c r="S81" s="65"/>
      <c r="T81" s="65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</row>
    <row r="82" spans="1:181" x14ac:dyDescent="0.2">
      <c r="A82"/>
      <c r="B82" s="64"/>
      <c r="C82"/>
      <c r="D82"/>
      <c r="E82"/>
      <c r="F82"/>
      <c r="G82"/>
      <c r="H82"/>
      <c r="I82"/>
      <c r="J82"/>
      <c r="K82"/>
      <c r="L82"/>
      <c r="M82"/>
      <c r="O82" s="65"/>
      <c r="P82" s="65"/>
      <c r="Q82" s="65"/>
      <c r="R82" s="65"/>
      <c r="S82" s="65"/>
      <c r="T82" s="65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</row>
    <row r="83" spans="1:181" x14ac:dyDescent="0.2">
      <c r="A83"/>
      <c r="B83" s="64"/>
      <c r="C83"/>
      <c r="D83"/>
      <c r="E83"/>
      <c r="F83"/>
      <c r="G83"/>
      <c r="H83"/>
      <c r="I83"/>
      <c r="J83"/>
      <c r="K83"/>
      <c r="L83"/>
      <c r="M83"/>
      <c r="O83" s="65"/>
      <c r="P83" s="65"/>
      <c r="Q83" s="65"/>
      <c r="R83" s="65"/>
      <c r="S83" s="65"/>
      <c r="T83" s="65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</row>
    <row r="84" spans="1:181" x14ac:dyDescent="0.2">
      <c r="A84"/>
      <c r="B84" s="64"/>
      <c r="C84"/>
      <c r="D84"/>
      <c r="E84"/>
      <c r="F84"/>
      <c r="G84"/>
      <c r="H84"/>
      <c r="I84"/>
      <c r="J84"/>
      <c r="K84"/>
      <c r="L84"/>
      <c r="M84"/>
      <c r="O84" s="65"/>
      <c r="P84" s="65"/>
      <c r="Q84" s="65"/>
      <c r="R84" s="65"/>
      <c r="S84" s="65"/>
      <c r="T84" s="65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</row>
    <row r="85" spans="1:181" x14ac:dyDescent="0.2">
      <c r="A85"/>
      <c r="B85" s="64"/>
      <c r="C85"/>
      <c r="D85"/>
      <c r="E85"/>
      <c r="F85"/>
      <c r="G85"/>
      <c r="H85"/>
      <c r="I85"/>
      <c r="J85"/>
      <c r="K85"/>
      <c r="L85"/>
      <c r="M85"/>
      <c r="O85" s="65"/>
      <c r="P85" s="65"/>
      <c r="Q85" s="65"/>
      <c r="R85" s="65"/>
      <c r="S85" s="65"/>
      <c r="T85" s="6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</row>
    <row r="86" spans="1:181" x14ac:dyDescent="0.2">
      <c r="A86"/>
      <c r="B86" s="64"/>
      <c r="C86"/>
      <c r="D86"/>
      <c r="E86"/>
      <c r="F86"/>
      <c r="G86"/>
      <c r="H86"/>
      <c r="I86"/>
      <c r="J86"/>
      <c r="K86"/>
      <c r="L86"/>
      <c r="M86"/>
      <c r="O86" s="65"/>
      <c r="P86" s="65"/>
      <c r="Q86" s="65"/>
      <c r="R86" s="65"/>
      <c r="S86" s="65"/>
      <c r="T86" s="65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</row>
    <row r="87" spans="1:181" x14ac:dyDescent="0.2">
      <c r="A87"/>
      <c r="B87" s="64"/>
      <c r="C87"/>
      <c r="D87"/>
      <c r="E87"/>
      <c r="F87"/>
      <c r="G87"/>
      <c r="H87"/>
      <c r="I87"/>
      <c r="J87"/>
      <c r="K87"/>
      <c r="L87"/>
      <c r="M87"/>
      <c r="O87" s="65"/>
      <c r="P87" s="65"/>
      <c r="Q87" s="65"/>
      <c r="R87" s="65"/>
      <c r="S87" s="65"/>
      <c r="T87" s="65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</row>
    <row r="88" spans="1:181" x14ac:dyDescent="0.2">
      <c r="A88"/>
      <c r="B88" s="64"/>
      <c r="C88"/>
      <c r="D88"/>
      <c r="E88"/>
      <c r="F88"/>
      <c r="G88"/>
      <c r="H88"/>
      <c r="I88"/>
      <c r="J88"/>
      <c r="K88"/>
      <c r="L88"/>
      <c r="M88"/>
      <c r="O88" s="65"/>
      <c r="P88" s="65"/>
      <c r="Q88" s="65"/>
      <c r="R88" s="65"/>
      <c r="S88" s="65"/>
      <c r="T88" s="65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</row>
    <row r="89" spans="1:181" x14ac:dyDescent="0.2">
      <c r="A89"/>
      <c r="B89" s="64"/>
      <c r="C89"/>
      <c r="D89"/>
      <c r="E89"/>
      <c r="F89"/>
      <c r="G89"/>
      <c r="H89"/>
      <c r="I89"/>
      <c r="J89"/>
      <c r="K89"/>
      <c r="L89"/>
      <c r="M89"/>
      <c r="O89" s="65"/>
      <c r="P89" s="65"/>
      <c r="Q89" s="65"/>
      <c r="R89" s="65"/>
      <c r="S89" s="65"/>
      <c r="T89" s="65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</row>
    <row r="90" spans="1:181" x14ac:dyDescent="0.2">
      <c r="A90"/>
      <c r="B90" s="64"/>
      <c r="C90"/>
      <c r="D90"/>
      <c r="E90"/>
      <c r="F90"/>
      <c r="G90"/>
      <c r="H90"/>
      <c r="I90"/>
      <c r="J90"/>
      <c r="K90"/>
      <c r="L90"/>
      <c r="M90"/>
      <c r="O90" s="65"/>
      <c r="P90" s="65"/>
      <c r="Q90" s="65"/>
      <c r="R90" s="65"/>
      <c r="S90" s="65"/>
      <c r="T90" s="65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</row>
    <row r="91" spans="1:181" x14ac:dyDescent="0.2">
      <c r="A91"/>
      <c r="B91" s="64"/>
      <c r="C91"/>
      <c r="D91"/>
      <c r="E91"/>
      <c r="F91"/>
      <c r="G91"/>
      <c r="H91"/>
      <c r="I91"/>
      <c r="J91"/>
      <c r="K91"/>
      <c r="L91"/>
      <c r="M91"/>
      <c r="O91" s="65"/>
      <c r="P91" s="65"/>
      <c r="Q91" s="65"/>
      <c r="R91" s="65"/>
      <c r="S91" s="65"/>
      <c r="T91" s="65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</row>
    <row r="92" spans="1:181" x14ac:dyDescent="0.2">
      <c r="A92"/>
      <c r="B92" s="64"/>
      <c r="C92"/>
      <c r="D92"/>
      <c r="E92"/>
      <c r="F92"/>
      <c r="G92"/>
      <c r="H92"/>
      <c r="I92"/>
      <c r="J92"/>
      <c r="K92"/>
      <c r="L92"/>
      <c r="M92"/>
      <c r="O92" s="65"/>
      <c r="P92" s="65"/>
      <c r="Q92" s="65"/>
      <c r="R92" s="65"/>
      <c r="S92" s="65"/>
      <c r="T92" s="65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</row>
    <row r="93" spans="1:181" x14ac:dyDescent="0.2">
      <c r="A93"/>
      <c r="B93" s="64"/>
      <c r="C93"/>
      <c r="D93"/>
      <c r="E93"/>
      <c r="F93"/>
      <c r="G93"/>
      <c r="H93"/>
      <c r="I93"/>
      <c r="J93"/>
      <c r="K93"/>
      <c r="L93"/>
      <c r="M93"/>
      <c r="O93" s="65"/>
      <c r="P93" s="65"/>
      <c r="Q93" s="65"/>
      <c r="R93" s="65"/>
      <c r="S93" s="65"/>
      <c r="T93" s="65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</row>
    <row r="94" spans="1:181" x14ac:dyDescent="0.2">
      <c r="A94"/>
      <c r="B94" s="64"/>
      <c r="C94"/>
      <c r="D94"/>
      <c r="E94"/>
      <c r="F94"/>
      <c r="G94"/>
      <c r="H94"/>
      <c r="I94"/>
      <c r="J94"/>
      <c r="K94"/>
      <c r="L94"/>
      <c r="M94"/>
      <c r="O94" s="65"/>
      <c r="P94" s="65"/>
      <c r="Q94" s="65"/>
      <c r="R94" s="65"/>
      <c r="S94" s="65"/>
      <c r="T94" s="65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</row>
    <row r="95" spans="1:181" x14ac:dyDescent="0.2">
      <c r="A95"/>
      <c r="B95" s="64"/>
      <c r="C95"/>
      <c r="D95"/>
      <c r="E95"/>
      <c r="F95"/>
      <c r="G95"/>
      <c r="H95"/>
      <c r="I95"/>
      <c r="J95"/>
      <c r="K95"/>
      <c r="L95"/>
      <c r="M95"/>
      <c r="O95" s="65"/>
      <c r="P95" s="65"/>
      <c r="Q95" s="65"/>
      <c r="R95" s="65"/>
      <c r="S95" s="65"/>
      <c r="T95" s="6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</row>
    <row r="96" spans="1:181" x14ac:dyDescent="0.2">
      <c r="A96"/>
      <c r="B96" s="64"/>
      <c r="C96"/>
      <c r="D96"/>
      <c r="E96"/>
      <c r="F96"/>
      <c r="G96"/>
      <c r="H96"/>
      <c r="I96"/>
      <c r="J96"/>
      <c r="K96"/>
      <c r="L96"/>
      <c r="M96"/>
      <c r="O96" s="65"/>
      <c r="P96" s="65"/>
      <c r="Q96" s="65"/>
      <c r="R96" s="65"/>
      <c r="S96" s="65"/>
      <c r="T96" s="65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</row>
    <row r="97" spans="1:181" x14ac:dyDescent="0.2">
      <c r="A97"/>
      <c r="B97" s="64"/>
      <c r="C97"/>
      <c r="D97"/>
      <c r="E97"/>
      <c r="F97"/>
      <c r="G97"/>
      <c r="H97"/>
      <c r="I97"/>
      <c r="J97"/>
      <c r="K97"/>
      <c r="L97"/>
      <c r="M97"/>
      <c r="O97" s="65"/>
      <c r="P97" s="65"/>
      <c r="Q97" s="65"/>
      <c r="R97" s="65"/>
      <c r="S97" s="65"/>
      <c r="T97" s="65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</row>
    <row r="98" spans="1:181" x14ac:dyDescent="0.2">
      <c r="A98"/>
      <c r="B98" s="64"/>
      <c r="C98"/>
      <c r="D98"/>
      <c r="E98"/>
      <c r="F98"/>
      <c r="G98"/>
      <c r="H98"/>
      <c r="I98"/>
      <c r="J98"/>
      <c r="K98"/>
      <c r="L98"/>
      <c r="M98"/>
      <c r="O98" s="65"/>
      <c r="P98" s="65"/>
      <c r="Q98" s="65"/>
      <c r="R98" s="65"/>
      <c r="S98" s="65"/>
      <c r="T98" s="65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</row>
    <row r="99" spans="1:181" x14ac:dyDescent="0.2">
      <c r="A99"/>
      <c r="B99" s="64"/>
      <c r="C99"/>
      <c r="D99"/>
      <c r="E99"/>
      <c r="F99"/>
      <c r="G99"/>
      <c r="H99"/>
      <c r="I99"/>
      <c r="J99"/>
      <c r="K99"/>
      <c r="L99"/>
      <c r="M99"/>
      <c r="O99" s="65"/>
      <c r="P99" s="65"/>
      <c r="Q99" s="65"/>
      <c r="R99" s="65"/>
      <c r="S99" s="65"/>
      <c r="T99" s="65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</row>
    <row r="100" spans="1:181" x14ac:dyDescent="0.2">
      <c r="A100"/>
      <c r="B100" s="64"/>
      <c r="C100"/>
      <c r="D100"/>
      <c r="E100"/>
      <c r="F100"/>
      <c r="G100"/>
      <c r="H100"/>
      <c r="I100"/>
      <c r="J100"/>
      <c r="K100"/>
      <c r="L100"/>
      <c r="M100"/>
      <c r="O100" s="65"/>
      <c r="P100" s="65"/>
      <c r="Q100" s="65"/>
      <c r="R100" s="65"/>
      <c r="S100" s="65"/>
      <c r="T100" s="65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</row>
    <row r="101" spans="1:181" x14ac:dyDescent="0.2">
      <c r="A101"/>
      <c r="B101" s="64"/>
      <c r="C101"/>
      <c r="D101"/>
      <c r="E101"/>
      <c r="F101"/>
      <c r="G101"/>
      <c r="H101"/>
      <c r="I101"/>
      <c r="J101"/>
      <c r="K101"/>
      <c r="L101"/>
      <c r="M101"/>
      <c r="O101" s="65"/>
      <c r="P101" s="65"/>
      <c r="Q101" s="65"/>
      <c r="R101" s="65"/>
      <c r="S101" s="65"/>
      <c r="T101" s="65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</row>
    <row r="102" spans="1:181" x14ac:dyDescent="0.2">
      <c r="A102"/>
      <c r="B102" s="64"/>
      <c r="C102"/>
      <c r="D102"/>
      <c r="E102"/>
      <c r="F102"/>
      <c r="G102"/>
      <c r="H102"/>
      <c r="I102"/>
      <c r="J102"/>
      <c r="K102"/>
      <c r="L102"/>
      <c r="M102"/>
      <c r="O102" s="65"/>
      <c r="P102" s="65"/>
      <c r="Q102" s="65"/>
      <c r="R102" s="65"/>
      <c r="S102" s="65"/>
      <c r="T102" s="65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</row>
    <row r="103" spans="1:181" x14ac:dyDescent="0.2">
      <c r="A103"/>
      <c r="B103" s="64"/>
      <c r="C103"/>
      <c r="D103"/>
      <c r="E103"/>
      <c r="F103"/>
      <c r="G103"/>
      <c r="H103"/>
      <c r="I103"/>
      <c r="J103"/>
      <c r="K103"/>
      <c r="L103"/>
      <c r="M103"/>
      <c r="O103" s="65"/>
      <c r="P103" s="65"/>
      <c r="Q103" s="65"/>
      <c r="R103" s="65"/>
      <c r="S103" s="65"/>
      <c r="T103" s="65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</row>
    <row r="104" spans="1:181" x14ac:dyDescent="0.2">
      <c r="A104"/>
      <c r="B104" s="64"/>
      <c r="C104"/>
      <c r="D104"/>
      <c r="E104"/>
      <c r="F104"/>
      <c r="G104"/>
      <c r="H104"/>
      <c r="I104"/>
      <c r="J104"/>
      <c r="K104"/>
      <c r="L104"/>
      <c r="M104"/>
      <c r="O104" s="65"/>
      <c r="P104" s="65"/>
      <c r="Q104" s="65"/>
      <c r="R104" s="65"/>
      <c r="S104" s="65"/>
      <c r="T104" s="65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</row>
    <row r="105" spans="1:181" x14ac:dyDescent="0.2">
      <c r="A105"/>
      <c r="B105" s="64"/>
      <c r="C105"/>
      <c r="D105"/>
      <c r="E105"/>
      <c r="F105"/>
      <c r="G105"/>
      <c r="H105"/>
      <c r="I105"/>
      <c r="J105"/>
      <c r="K105"/>
      <c r="L105"/>
      <c r="M105"/>
      <c r="O105" s="65"/>
      <c r="P105" s="65"/>
      <c r="Q105" s="65"/>
      <c r="R105" s="65"/>
      <c r="S105" s="65"/>
      <c r="T105" s="6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</row>
    <row r="106" spans="1:181" x14ac:dyDescent="0.2">
      <c r="A106"/>
      <c r="B106" s="64"/>
      <c r="C106"/>
      <c r="D106"/>
      <c r="E106"/>
      <c r="F106"/>
      <c r="G106"/>
      <c r="H106"/>
      <c r="I106"/>
      <c r="J106"/>
      <c r="K106"/>
      <c r="L106"/>
      <c r="M106"/>
      <c r="O106" s="65"/>
      <c r="P106" s="65"/>
      <c r="Q106" s="65"/>
      <c r="R106" s="65"/>
      <c r="S106" s="65"/>
      <c r="T106" s="65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</row>
    <row r="107" spans="1:181" x14ac:dyDescent="0.2">
      <c r="A107"/>
      <c r="B107" s="64"/>
      <c r="C107"/>
      <c r="D107"/>
      <c r="E107"/>
      <c r="F107"/>
      <c r="G107"/>
      <c r="H107"/>
      <c r="I107"/>
      <c r="J107"/>
      <c r="K107"/>
      <c r="L107"/>
      <c r="M107"/>
      <c r="O107" s="65"/>
      <c r="P107" s="65"/>
      <c r="Q107" s="65"/>
      <c r="R107" s="65"/>
      <c r="S107" s="65"/>
      <c r="T107" s="65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</row>
    <row r="108" spans="1:181" x14ac:dyDescent="0.2">
      <c r="A108"/>
      <c r="B108" s="64"/>
      <c r="C108"/>
      <c r="D108"/>
      <c r="E108"/>
      <c r="F108"/>
      <c r="G108"/>
      <c r="H108"/>
      <c r="I108"/>
      <c r="J108"/>
      <c r="K108"/>
      <c r="L108"/>
      <c r="M108"/>
      <c r="O108" s="65"/>
      <c r="P108" s="65"/>
      <c r="Q108" s="65"/>
      <c r="R108" s="65"/>
      <c r="S108" s="65"/>
      <c r="T108" s="65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</row>
    <row r="109" spans="1:181" x14ac:dyDescent="0.2">
      <c r="A109"/>
      <c r="B109" s="64"/>
      <c r="C109"/>
      <c r="D109"/>
      <c r="E109"/>
      <c r="F109"/>
      <c r="G109"/>
      <c r="H109"/>
      <c r="I109"/>
      <c r="J109"/>
      <c r="K109"/>
      <c r="L109"/>
      <c r="M109"/>
      <c r="O109" s="65"/>
      <c r="P109" s="65"/>
      <c r="Q109" s="65"/>
      <c r="R109" s="65"/>
      <c r="S109" s="65"/>
      <c r="T109" s="65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</row>
    <row r="110" spans="1:181" x14ac:dyDescent="0.2">
      <c r="A110"/>
      <c r="B110" s="64"/>
      <c r="C110"/>
      <c r="D110"/>
      <c r="E110"/>
      <c r="F110"/>
      <c r="G110"/>
      <c r="H110"/>
      <c r="I110"/>
      <c r="J110"/>
      <c r="K110"/>
      <c r="L110"/>
      <c r="M110"/>
      <c r="O110" s="65"/>
      <c r="P110" s="65"/>
      <c r="Q110" s="65"/>
      <c r="R110" s="65"/>
      <c r="S110" s="65"/>
      <c r="T110" s="65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</row>
    <row r="111" spans="1:181" x14ac:dyDescent="0.2">
      <c r="A111"/>
      <c r="B111" s="64"/>
      <c r="C111"/>
      <c r="D111"/>
      <c r="E111"/>
      <c r="F111"/>
      <c r="G111"/>
      <c r="H111"/>
      <c r="I111"/>
      <c r="J111"/>
      <c r="K111"/>
      <c r="L111"/>
      <c r="M111"/>
      <c r="O111" s="65"/>
      <c r="P111" s="65"/>
      <c r="Q111" s="65"/>
      <c r="R111" s="65"/>
      <c r="S111" s="65"/>
      <c r="T111" s="65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</row>
    <row r="112" spans="1:181" x14ac:dyDescent="0.2">
      <c r="A112"/>
      <c r="B112" s="64"/>
      <c r="C112"/>
      <c r="D112"/>
      <c r="E112"/>
      <c r="F112"/>
      <c r="G112"/>
      <c r="H112"/>
      <c r="I112"/>
      <c r="J112"/>
      <c r="K112"/>
      <c r="L112"/>
      <c r="M112"/>
      <c r="O112" s="65"/>
      <c r="P112" s="65"/>
      <c r="Q112" s="65"/>
      <c r="R112" s="65"/>
      <c r="S112" s="65"/>
      <c r="T112" s="65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</row>
    <row r="113" spans="1:181" x14ac:dyDescent="0.2">
      <c r="A113"/>
      <c r="B113" s="64"/>
      <c r="C113"/>
      <c r="D113"/>
      <c r="E113"/>
      <c r="F113"/>
      <c r="G113"/>
      <c r="H113"/>
      <c r="I113"/>
      <c r="J113"/>
      <c r="K113"/>
      <c r="L113"/>
      <c r="M113"/>
      <c r="O113" s="65"/>
      <c r="P113" s="65"/>
      <c r="Q113" s="65"/>
      <c r="R113" s="65"/>
      <c r="S113" s="65"/>
      <c r="T113" s="65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</row>
    <row r="114" spans="1:181" x14ac:dyDescent="0.2">
      <c r="A114"/>
      <c r="B114" s="64"/>
      <c r="C114"/>
      <c r="D114"/>
      <c r="E114"/>
      <c r="F114"/>
      <c r="G114"/>
      <c r="H114"/>
      <c r="I114"/>
      <c r="J114"/>
      <c r="K114"/>
      <c r="L114"/>
      <c r="M114"/>
      <c r="O114" s="65"/>
      <c r="P114" s="65"/>
      <c r="Q114" s="65"/>
      <c r="R114" s="65"/>
      <c r="S114" s="65"/>
      <c r="T114" s="65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</row>
    <row r="115" spans="1:181" x14ac:dyDescent="0.2">
      <c r="A115"/>
      <c r="B115" s="64"/>
      <c r="C115"/>
      <c r="D115"/>
      <c r="E115"/>
      <c r="F115"/>
      <c r="G115"/>
      <c r="H115"/>
      <c r="I115"/>
      <c r="J115"/>
      <c r="K115"/>
      <c r="L115"/>
      <c r="M115"/>
      <c r="O115" s="65"/>
      <c r="P115" s="65"/>
      <c r="Q115" s="65"/>
      <c r="R115" s="65"/>
      <c r="S115" s="65"/>
      <c r="T115" s="6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</row>
    <row r="116" spans="1:181" x14ac:dyDescent="0.2">
      <c r="A116"/>
      <c r="B116" s="64"/>
      <c r="C116"/>
      <c r="D116"/>
      <c r="E116"/>
      <c r="F116"/>
      <c r="G116"/>
      <c r="H116"/>
      <c r="I116"/>
      <c r="J116"/>
      <c r="K116"/>
      <c r="L116"/>
      <c r="M116"/>
      <c r="O116" s="65"/>
      <c r="P116" s="65"/>
      <c r="Q116" s="65"/>
      <c r="R116" s="65"/>
      <c r="S116" s="65"/>
      <c r="T116" s="65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</row>
    <row r="117" spans="1:181" x14ac:dyDescent="0.2">
      <c r="A117"/>
      <c r="B117" s="64"/>
      <c r="C117"/>
      <c r="D117"/>
      <c r="E117"/>
      <c r="F117"/>
      <c r="G117"/>
      <c r="H117"/>
      <c r="I117"/>
      <c r="J117"/>
      <c r="K117"/>
      <c r="L117"/>
      <c r="M117"/>
      <c r="O117" s="65"/>
      <c r="P117" s="65"/>
      <c r="Q117" s="65"/>
      <c r="R117" s="65"/>
      <c r="S117" s="65"/>
      <c r="T117" s="65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</row>
    <row r="118" spans="1:181" x14ac:dyDescent="0.2">
      <c r="A118"/>
      <c r="B118" s="64"/>
      <c r="C118"/>
      <c r="D118"/>
      <c r="E118"/>
      <c r="F118"/>
      <c r="G118"/>
      <c r="H118"/>
      <c r="I118"/>
      <c r="J118"/>
      <c r="K118"/>
      <c r="L118"/>
      <c r="M118"/>
      <c r="O118" s="65"/>
      <c r="P118" s="65"/>
      <c r="Q118" s="65"/>
      <c r="R118" s="65"/>
      <c r="S118" s="65"/>
      <c r="T118" s="65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</row>
    <row r="119" spans="1:181" x14ac:dyDescent="0.2">
      <c r="A119"/>
      <c r="B119" s="64"/>
      <c r="C119"/>
      <c r="D119"/>
      <c r="E119"/>
      <c r="F119"/>
      <c r="G119"/>
      <c r="H119"/>
      <c r="I119"/>
      <c r="J119"/>
      <c r="K119"/>
      <c r="L119"/>
      <c r="M119"/>
      <c r="O119" s="65"/>
      <c r="P119" s="65"/>
      <c r="Q119" s="65"/>
      <c r="R119" s="65"/>
      <c r="S119" s="65"/>
      <c r="T119" s="65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</row>
    <row r="120" spans="1:181" x14ac:dyDescent="0.2">
      <c r="A120"/>
      <c r="B120" s="64"/>
      <c r="C120"/>
      <c r="D120"/>
      <c r="E120"/>
      <c r="F120"/>
      <c r="G120"/>
      <c r="H120"/>
      <c r="I120"/>
      <c r="J120"/>
      <c r="K120"/>
      <c r="L120"/>
      <c r="M120"/>
      <c r="O120" s="65"/>
      <c r="P120" s="65"/>
      <c r="Q120" s="65"/>
      <c r="R120" s="65"/>
      <c r="S120" s="65"/>
      <c r="T120" s="65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</row>
    <row r="121" spans="1:181" x14ac:dyDescent="0.2">
      <c r="A121"/>
      <c r="B121" s="64"/>
      <c r="C121"/>
      <c r="D121"/>
      <c r="E121"/>
      <c r="F121"/>
      <c r="G121"/>
      <c r="H121"/>
      <c r="I121"/>
      <c r="J121"/>
      <c r="K121"/>
      <c r="L121"/>
      <c r="M121"/>
      <c r="O121" s="65"/>
      <c r="P121" s="65"/>
      <c r="Q121" s="65"/>
      <c r="R121" s="65"/>
      <c r="S121" s="65"/>
      <c r="T121" s="65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</row>
    <row r="122" spans="1:181" x14ac:dyDescent="0.2">
      <c r="A122"/>
      <c r="B122" s="64"/>
      <c r="C122"/>
      <c r="D122"/>
      <c r="E122"/>
      <c r="F122"/>
      <c r="G122"/>
      <c r="H122"/>
      <c r="I122"/>
      <c r="J122"/>
      <c r="K122"/>
      <c r="L122"/>
      <c r="M122"/>
      <c r="O122" s="65"/>
      <c r="P122" s="65"/>
      <c r="Q122" s="65"/>
      <c r="R122" s="65"/>
      <c r="S122" s="65"/>
      <c r="T122" s="65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</row>
    <row r="123" spans="1:181" x14ac:dyDescent="0.2">
      <c r="A123" s="66"/>
    </row>
  </sheetData>
  <mergeCells count="22">
    <mergeCell ref="M4:M37"/>
    <mergeCell ref="C19:C28"/>
    <mergeCell ref="B29:B37"/>
    <mergeCell ref="C29:C37"/>
    <mergeCell ref="K4:K37"/>
    <mergeCell ref="L4:L37"/>
    <mergeCell ref="A29:A37"/>
    <mergeCell ref="A1:F1"/>
    <mergeCell ref="G1:M1"/>
    <mergeCell ref="O1:T1"/>
    <mergeCell ref="A4:A7"/>
    <mergeCell ref="B4:B7"/>
    <mergeCell ref="C4:C7"/>
    <mergeCell ref="G4:G37"/>
    <mergeCell ref="H4:H37"/>
    <mergeCell ref="I4:I37"/>
    <mergeCell ref="J4:J37"/>
    <mergeCell ref="A9:A18"/>
    <mergeCell ref="B9:B18"/>
    <mergeCell ref="C9:C18"/>
    <mergeCell ref="A19:A28"/>
    <mergeCell ref="B19:B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54B94-8D3B-4B5A-883F-97792902DA59}">
  <dimension ref="A6:E60"/>
  <sheetViews>
    <sheetView workbookViewId="0">
      <selection activeCell="B8" sqref="B8"/>
    </sheetView>
  </sheetViews>
  <sheetFormatPr defaultColWidth="10.76171875" defaultRowHeight="15" x14ac:dyDescent="0.2"/>
  <cols>
    <col min="1" max="1" width="21.25390625" style="71" bestFit="1" customWidth="1"/>
    <col min="2" max="2" width="73.8515625" style="71" bestFit="1" customWidth="1"/>
    <col min="3" max="3" width="13.1796875" style="71" bestFit="1" customWidth="1"/>
    <col min="4" max="4" width="10.0859375" style="71" bestFit="1" customWidth="1"/>
    <col min="5" max="5" width="16.41015625" style="76" bestFit="1" customWidth="1"/>
    <col min="6" max="16383" width="11.43359375" style="71"/>
    <col min="16384" max="16384" width="11.43359375" style="71" bestFit="1"/>
  </cols>
  <sheetData>
    <row r="6" spans="1:5" x14ac:dyDescent="0.2">
      <c r="A6" s="72" t="s">
        <v>94</v>
      </c>
      <c r="B6" s="72" t="s">
        <v>95</v>
      </c>
      <c r="C6" s="72" t="s">
        <v>96</v>
      </c>
      <c r="D6" s="72" t="s">
        <v>97</v>
      </c>
      <c r="E6" s="73" t="s">
        <v>98</v>
      </c>
    </row>
    <row r="7" spans="1:5" x14ac:dyDescent="0.2">
      <c r="A7" s="126">
        <v>1</v>
      </c>
      <c r="B7" s="74" t="s">
        <v>99</v>
      </c>
      <c r="C7" s="74">
        <v>80</v>
      </c>
      <c r="D7" s="74">
        <v>110</v>
      </c>
      <c r="E7" s="75">
        <f>C7*D7</f>
        <v>8800</v>
      </c>
    </row>
    <row r="8" spans="1:5" x14ac:dyDescent="0.2">
      <c r="A8" s="126"/>
      <c r="B8" s="74" t="s">
        <v>99</v>
      </c>
      <c r="C8" s="74">
        <v>87</v>
      </c>
      <c r="D8" s="74">
        <v>110</v>
      </c>
      <c r="E8" s="75">
        <f>C8*D8</f>
        <v>9570</v>
      </c>
    </row>
    <row r="9" spans="1:5" x14ac:dyDescent="0.2">
      <c r="A9" s="126"/>
      <c r="B9" s="74" t="s">
        <v>100</v>
      </c>
      <c r="C9" s="74">
        <v>18</v>
      </c>
      <c r="D9" s="74">
        <v>270</v>
      </c>
      <c r="E9" s="75">
        <f>C9*D9</f>
        <v>4860</v>
      </c>
    </row>
    <row r="10" spans="1:5" x14ac:dyDescent="0.2">
      <c r="A10" s="126"/>
      <c r="B10" s="74" t="s">
        <v>100</v>
      </c>
      <c r="C10" s="74">
        <v>18</v>
      </c>
      <c r="D10" s="74">
        <v>270</v>
      </c>
      <c r="E10" s="75">
        <f t="shared" ref="E10:E42" si="0">C10*D10</f>
        <v>4860</v>
      </c>
    </row>
    <row r="11" spans="1:5" x14ac:dyDescent="0.2">
      <c r="A11" s="126"/>
      <c r="B11" s="74" t="s">
        <v>100</v>
      </c>
      <c r="C11" s="74">
        <v>19</v>
      </c>
      <c r="D11" s="74">
        <v>270</v>
      </c>
      <c r="E11" s="75">
        <f t="shared" si="0"/>
        <v>5130</v>
      </c>
    </row>
    <row r="12" spans="1:5" x14ac:dyDescent="0.2">
      <c r="A12" s="126"/>
      <c r="B12" s="74" t="s">
        <v>100</v>
      </c>
      <c r="C12" s="74">
        <v>7</v>
      </c>
      <c r="D12" s="74">
        <v>230</v>
      </c>
      <c r="E12" s="75">
        <f t="shared" si="0"/>
        <v>1610</v>
      </c>
    </row>
    <row r="13" spans="1:5" x14ac:dyDescent="0.2">
      <c r="A13" s="126"/>
      <c r="B13" s="74" t="s">
        <v>100</v>
      </c>
      <c r="C13" s="74">
        <v>1</v>
      </c>
      <c r="D13" s="74">
        <v>230</v>
      </c>
      <c r="E13" s="75">
        <f t="shared" si="0"/>
        <v>230</v>
      </c>
    </row>
    <row r="14" spans="1:5" x14ac:dyDescent="0.2">
      <c r="A14" s="126"/>
      <c r="B14" s="74" t="s">
        <v>100</v>
      </c>
      <c r="C14" s="74">
        <v>27</v>
      </c>
      <c r="D14" s="74">
        <v>28</v>
      </c>
      <c r="E14" s="75">
        <f t="shared" si="0"/>
        <v>756</v>
      </c>
    </row>
    <row r="15" spans="1:5" x14ac:dyDescent="0.2">
      <c r="A15" s="126"/>
      <c r="B15" s="74" t="s">
        <v>100</v>
      </c>
      <c r="C15" s="74">
        <v>27</v>
      </c>
      <c r="D15" s="74">
        <v>28</v>
      </c>
      <c r="E15" s="75">
        <f t="shared" si="0"/>
        <v>756</v>
      </c>
    </row>
    <row r="16" spans="1:5" x14ac:dyDescent="0.2">
      <c r="A16" s="126"/>
      <c r="B16" s="74" t="s">
        <v>100</v>
      </c>
      <c r="C16" s="74">
        <v>26</v>
      </c>
      <c r="D16" s="74">
        <v>28</v>
      </c>
      <c r="E16" s="75">
        <f t="shared" si="0"/>
        <v>728</v>
      </c>
    </row>
    <row r="17" spans="1:5" x14ac:dyDescent="0.2">
      <c r="A17" s="126"/>
      <c r="B17" s="74" t="s">
        <v>100</v>
      </c>
      <c r="C17" s="74">
        <v>26</v>
      </c>
      <c r="D17" s="74">
        <v>28</v>
      </c>
      <c r="E17" s="75">
        <f t="shared" si="0"/>
        <v>728</v>
      </c>
    </row>
    <row r="18" spans="1:5" x14ac:dyDescent="0.2">
      <c r="A18" s="74"/>
      <c r="B18" s="74"/>
      <c r="C18" s="74"/>
      <c r="D18" s="74"/>
      <c r="E18" s="75"/>
    </row>
    <row r="19" spans="1:5" x14ac:dyDescent="0.2">
      <c r="A19" s="126">
        <v>2</v>
      </c>
      <c r="B19" s="74" t="s">
        <v>101</v>
      </c>
      <c r="C19" s="74">
        <v>33</v>
      </c>
      <c r="D19" s="74">
        <v>300</v>
      </c>
      <c r="E19" s="75">
        <f t="shared" si="0"/>
        <v>9900</v>
      </c>
    </row>
    <row r="20" spans="1:5" x14ac:dyDescent="0.2">
      <c r="A20" s="126"/>
      <c r="B20" s="74" t="s">
        <v>100</v>
      </c>
      <c r="C20" s="74">
        <v>46</v>
      </c>
      <c r="D20" s="74">
        <v>26</v>
      </c>
      <c r="E20" s="75">
        <f t="shared" si="0"/>
        <v>1196</v>
      </c>
    </row>
    <row r="21" spans="1:5" x14ac:dyDescent="0.2">
      <c r="A21" s="126"/>
      <c r="B21" s="74" t="s">
        <v>100</v>
      </c>
      <c r="C21" s="74">
        <v>45</v>
      </c>
      <c r="D21" s="74">
        <v>26</v>
      </c>
      <c r="E21" s="75">
        <f t="shared" si="0"/>
        <v>1170</v>
      </c>
    </row>
    <row r="22" spans="1:5" x14ac:dyDescent="0.2">
      <c r="A22" s="126"/>
      <c r="B22" s="74" t="s">
        <v>100</v>
      </c>
      <c r="C22" s="74">
        <v>45</v>
      </c>
      <c r="D22" s="74">
        <v>26</v>
      </c>
      <c r="E22" s="75">
        <f t="shared" si="0"/>
        <v>1170</v>
      </c>
    </row>
    <row r="23" spans="1:5" x14ac:dyDescent="0.2">
      <c r="A23" s="126"/>
      <c r="B23" s="74" t="s">
        <v>100</v>
      </c>
      <c r="C23" s="74">
        <v>26</v>
      </c>
      <c r="D23" s="74">
        <v>26</v>
      </c>
      <c r="E23" s="75">
        <f t="shared" si="0"/>
        <v>676</v>
      </c>
    </row>
    <row r="24" spans="1:5" x14ac:dyDescent="0.2">
      <c r="A24" s="126"/>
      <c r="B24" s="74" t="s">
        <v>100</v>
      </c>
      <c r="C24" s="74">
        <v>16</v>
      </c>
      <c r="D24" s="74">
        <v>24</v>
      </c>
      <c r="E24" s="75">
        <f t="shared" si="0"/>
        <v>384</v>
      </c>
    </row>
    <row r="25" spans="1:5" x14ac:dyDescent="0.2">
      <c r="A25" s="74"/>
      <c r="B25" s="74"/>
      <c r="C25" s="74"/>
      <c r="D25" s="74"/>
      <c r="E25" s="75"/>
    </row>
    <row r="26" spans="1:5" x14ac:dyDescent="0.2">
      <c r="A26" s="126">
        <v>3</v>
      </c>
      <c r="B26" s="74" t="s">
        <v>102</v>
      </c>
      <c r="C26" s="74">
        <v>16</v>
      </c>
      <c r="D26" s="74">
        <v>28</v>
      </c>
      <c r="E26" s="75">
        <f t="shared" si="0"/>
        <v>448</v>
      </c>
    </row>
    <row r="27" spans="1:5" x14ac:dyDescent="0.2">
      <c r="A27" s="126"/>
      <c r="B27" s="74" t="s">
        <v>103</v>
      </c>
      <c r="C27" s="74">
        <v>9</v>
      </c>
      <c r="D27" s="74">
        <v>26</v>
      </c>
      <c r="E27" s="75">
        <f t="shared" si="0"/>
        <v>234</v>
      </c>
    </row>
    <row r="28" spans="1:5" x14ac:dyDescent="0.2">
      <c r="A28" s="126"/>
      <c r="B28" s="74" t="s">
        <v>103</v>
      </c>
      <c r="C28" s="74">
        <v>25</v>
      </c>
      <c r="D28" s="74">
        <v>26</v>
      </c>
      <c r="E28" s="75">
        <f t="shared" si="0"/>
        <v>650</v>
      </c>
    </row>
    <row r="29" spans="1:5" x14ac:dyDescent="0.2">
      <c r="A29" s="126"/>
      <c r="B29" s="74" t="s">
        <v>103</v>
      </c>
      <c r="C29" s="74">
        <v>2</v>
      </c>
      <c r="D29" s="74">
        <v>35</v>
      </c>
      <c r="E29" s="75">
        <f t="shared" si="0"/>
        <v>70</v>
      </c>
    </row>
    <row r="30" spans="1:5" x14ac:dyDescent="0.2">
      <c r="A30" s="126"/>
      <c r="B30" s="74" t="s">
        <v>103</v>
      </c>
      <c r="C30" s="74">
        <v>1</v>
      </c>
      <c r="D30" s="74">
        <v>19</v>
      </c>
      <c r="E30" s="75">
        <f t="shared" si="0"/>
        <v>19</v>
      </c>
    </row>
    <row r="31" spans="1:5" x14ac:dyDescent="0.2">
      <c r="A31" s="126"/>
      <c r="B31" s="74" t="s">
        <v>103</v>
      </c>
      <c r="C31" s="74">
        <v>1</v>
      </c>
      <c r="D31" s="74">
        <v>22</v>
      </c>
      <c r="E31" s="75">
        <f t="shared" si="0"/>
        <v>22</v>
      </c>
    </row>
    <row r="32" spans="1:5" x14ac:dyDescent="0.2">
      <c r="A32" s="126"/>
      <c r="B32" s="74" t="s">
        <v>104</v>
      </c>
      <c r="C32" s="74">
        <v>8</v>
      </c>
      <c r="D32" s="74">
        <v>525</v>
      </c>
      <c r="E32" s="75">
        <f t="shared" si="0"/>
        <v>4200</v>
      </c>
    </row>
    <row r="33" spans="1:5" x14ac:dyDescent="0.2">
      <c r="A33" s="126"/>
      <c r="B33" s="74" t="s">
        <v>104</v>
      </c>
      <c r="C33" s="74">
        <v>1</v>
      </c>
      <c r="D33" s="74">
        <v>185</v>
      </c>
      <c r="E33" s="75">
        <f t="shared" si="0"/>
        <v>185</v>
      </c>
    </row>
    <row r="34" spans="1:5" x14ac:dyDescent="0.2">
      <c r="A34" s="126"/>
      <c r="B34" s="74" t="s">
        <v>104</v>
      </c>
      <c r="C34" s="74">
        <v>12</v>
      </c>
      <c r="D34" s="74">
        <v>60</v>
      </c>
      <c r="E34" s="75">
        <f t="shared" si="0"/>
        <v>720</v>
      </c>
    </row>
    <row r="35" spans="1:5" x14ac:dyDescent="0.2">
      <c r="A35" s="126"/>
      <c r="B35" s="74" t="s">
        <v>104</v>
      </c>
      <c r="C35" s="74">
        <v>1</v>
      </c>
      <c r="D35" s="74">
        <v>48</v>
      </c>
      <c r="E35" s="75">
        <f t="shared" si="0"/>
        <v>48</v>
      </c>
    </row>
    <row r="36" spans="1:5" x14ac:dyDescent="0.2">
      <c r="A36" s="126"/>
      <c r="B36" s="74" t="s">
        <v>105</v>
      </c>
      <c r="C36" s="74">
        <v>1</v>
      </c>
      <c r="D36" s="74">
        <v>24</v>
      </c>
      <c r="E36" s="75">
        <f t="shared" si="0"/>
        <v>24</v>
      </c>
    </row>
    <row r="37" spans="1:5" x14ac:dyDescent="0.2">
      <c r="A37" s="126"/>
      <c r="B37" s="74" t="s">
        <v>105</v>
      </c>
      <c r="C37" s="74">
        <v>1</v>
      </c>
      <c r="D37" s="74">
        <v>28</v>
      </c>
      <c r="E37" s="75">
        <f t="shared" si="0"/>
        <v>28</v>
      </c>
    </row>
    <row r="38" spans="1:5" x14ac:dyDescent="0.2">
      <c r="A38" s="126"/>
      <c r="B38" s="74" t="s">
        <v>105</v>
      </c>
      <c r="C38" s="74">
        <v>1</v>
      </c>
      <c r="D38" s="74">
        <v>26</v>
      </c>
      <c r="E38" s="75">
        <f t="shared" si="0"/>
        <v>26</v>
      </c>
    </row>
    <row r="39" spans="1:5" x14ac:dyDescent="0.2">
      <c r="A39" s="126"/>
      <c r="B39" s="74" t="s">
        <v>105</v>
      </c>
      <c r="C39" s="74">
        <v>1</v>
      </c>
      <c r="D39" s="74">
        <v>24</v>
      </c>
      <c r="E39" s="75">
        <f t="shared" si="0"/>
        <v>24</v>
      </c>
    </row>
    <row r="40" spans="1:5" x14ac:dyDescent="0.2">
      <c r="A40" s="126"/>
      <c r="B40" s="74" t="s">
        <v>105</v>
      </c>
      <c r="C40" s="74">
        <v>1</v>
      </c>
      <c r="D40" s="74">
        <v>32</v>
      </c>
      <c r="E40" s="75">
        <f t="shared" si="0"/>
        <v>32</v>
      </c>
    </row>
    <row r="41" spans="1:5" x14ac:dyDescent="0.2">
      <c r="A41" s="126"/>
      <c r="B41" s="74" t="s">
        <v>105</v>
      </c>
      <c r="C41" s="74">
        <v>11</v>
      </c>
      <c r="D41" s="74">
        <v>10</v>
      </c>
      <c r="E41" s="75">
        <f t="shared" si="0"/>
        <v>110</v>
      </c>
    </row>
    <row r="42" spans="1:5" x14ac:dyDescent="0.2">
      <c r="A42" s="126"/>
      <c r="B42" s="74" t="s">
        <v>105</v>
      </c>
      <c r="C42" s="74">
        <v>17</v>
      </c>
      <c r="D42" s="74">
        <v>14</v>
      </c>
      <c r="E42" s="75">
        <f t="shared" si="0"/>
        <v>238</v>
      </c>
    </row>
    <row r="43" spans="1:5" x14ac:dyDescent="0.2">
      <c r="A43" s="74"/>
      <c r="B43" s="74"/>
      <c r="C43" s="74"/>
      <c r="D43" s="74"/>
      <c r="E43" s="75"/>
    </row>
    <row r="44" spans="1:5" x14ac:dyDescent="0.2">
      <c r="A44" s="72" t="s">
        <v>94</v>
      </c>
      <c r="B44" s="72" t="s">
        <v>95</v>
      </c>
      <c r="C44" s="72" t="s">
        <v>96</v>
      </c>
      <c r="D44" s="72" t="s">
        <v>97</v>
      </c>
      <c r="E44" s="73" t="s">
        <v>98</v>
      </c>
    </row>
    <row r="45" spans="1:5" x14ac:dyDescent="0.2">
      <c r="A45" s="127" t="s">
        <v>106</v>
      </c>
      <c r="B45" s="74" t="s">
        <v>107</v>
      </c>
      <c r="C45" s="74"/>
      <c r="D45" s="74"/>
      <c r="E45" s="75">
        <v>42</v>
      </c>
    </row>
    <row r="46" spans="1:5" x14ac:dyDescent="0.2">
      <c r="A46" s="126"/>
      <c r="B46" s="74" t="s">
        <v>108</v>
      </c>
      <c r="C46" s="74"/>
      <c r="D46" s="74"/>
      <c r="E46" s="75">
        <v>140</v>
      </c>
    </row>
    <row r="47" spans="1:5" x14ac:dyDescent="0.2">
      <c r="A47" s="126"/>
      <c r="B47" s="74" t="s">
        <v>109</v>
      </c>
      <c r="C47" s="74"/>
      <c r="D47" s="74"/>
      <c r="E47" s="75">
        <v>80</v>
      </c>
    </row>
    <row r="48" spans="1:5" x14ac:dyDescent="0.2">
      <c r="A48" s="126"/>
      <c r="B48" s="74" t="s">
        <v>110</v>
      </c>
      <c r="C48" s="74"/>
      <c r="D48" s="74"/>
      <c r="E48" s="75">
        <v>55</v>
      </c>
    </row>
    <row r="49" spans="1:5" x14ac:dyDescent="0.2">
      <c r="A49" s="126"/>
      <c r="B49" s="74" t="s">
        <v>111</v>
      </c>
      <c r="C49" s="74"/>
      <c r="D49" s="74"/>
      <c r="E49" s="75">
        <v>2987</v>
      </c>
    </row>
    <row r="50" spans="1:5" x14ac:dyDescent="0.2">
      <c r="A50" s="126"/>
      <c r="B50" s="74" t="s">
        <v>112</v>
      </c>
      <c r="C50" s="74">
        <f>E50/D50</f>
        <v>56</v>
      </c>
      <c r="D50" s="74">
        <v>25</v>
      </c>
      <c r="E50" s="75">
        <v>1400</v>
      </c>
    </row>
    <row r="51" spans="1:5" x14ac:dyDescent="0.2">
      <c r="A51" s="126"/>
      <c r="B51" s="74" t="s">
        <v>113</v>
      </c>
      <c r="C51" s="74">
        <f>E51/D51</f>
        <v>76</v>
      </c>
      <c r="D51" s="74">
        <v>30</v>
      </c>
      <c r="E51" s="75">
        <v>2280</v>
      </c>
    </row>
    <row r="52" spans="1:5" x14ac:dyDescent="0.2">
      <c r="A52" s="126"/>
      <c r="B52" s="74" t="s">
        <v>105</v>
      </c>
      <c r="C52" s="74">
        <v>25</v>
      </c>
      <c r="D52" s="74">
        <v>12</v>
      </c>
      <c r="E52" s="75">
        <f>C52*D52</f>
        <v>300</v>
      </c>
    </row>
    <row r="53" spans="1:5" x14ac:dyDescent="0.2">
      <c r="A53" s="126"/>
      <c r="B53" s="74" t="s">
        <v>104</v>
      </c>
      <c r="C53" s="74">
        <v>48</v>
      </c>
      <c r="D53" s="74">
        <v>27</v>
      </c>
      <c r="E53" s="75">
        <f>C53*D53</f>
        <v>1296</v>
      </c>
    </row>
    <row r="54" spans="1:5" x14ac:dyDescent="0.2">
      <c r="A54" s="126"/>
      <c r="B54" s="74" t="s">
        <v>114</v>
      </c>
      <c r="C54" s="74"/>
      <c r="D54" s="74"/>
      <c r="E54" s="75">
        <v>3140</v>
      </c>
    </row>
    <row r="55" spans="1:5" x14ac:dyDescent="0.2">
      <c r="A55" s="126"/>
      <c r="B55" s="74" t="s">
        <v>115</v>
      </c>
      <c r="C55" s="74"/>
      <c r="D55" s="74"/>
      <c r="E55" s="75">
        <v>1468</v>
      </c>
    </row>
    <row r="56" spans="1:5" x14ac:dyDescent="0.2">
      <c r="A56" s="126"/>
      <c r="B56" s="74" t="s">
        <v>116</v>
      </c>
      <c r="C56" s="74">
        <f>E56/D56</f>
        <v>24</v>
      </c>
      <c r="D56" s="74">
        <v>200</v>
      </c>
      <c r="E56" s="75">
        <v>4800</v>
      </c>
    </row>
    <row r="57" spans="1:5" x14ac:dyDescent="0.2">
      <c r="A57" s="126"/>
      <c r="B57" s="74" t="s">
        <v>117</v>
      </c>
      <c r="C57" s="74"/>
      <c r="D57" s="74"/>
      <c r="E57" s="75">
        <v>40</v>
      </c>
    </row>
    <row r="58" spans="1:5" x14ac:dyDescent="0.2">
      <c r="A58" s="126"/>
      <c r="B58" s="74" t="s">
        <v>118</v>
      </c>
      <c r="C58" s="74">
        <v>21</v>
      </c>
      <c r="D58" s="74">
        <v>60</v>
      </c>
      <c r="E58" s="75">
        <f>C58*D58</f>
        <v>1260</v>
      </c>
    </row>
    <row r="59" spans="1:5" x14ac:dyDescent="0.2">
      <c r="A59" s="126"/>
      <c r="B59" s="74" t="s">
        <v>101</v>
      </c>
      <c r="C59" s="74">
        <v>52</v>
      </c>
      <c r="D59" s="74">
        <v>360</v>
      </c>
      <c r="E59" s="75">
        <f>C59*D59</f>
        <v>18720</v>
      </c>
    </row>
    <row r="60" spans="1:5" x14ac:dyDescent="0.2">
      <c r="A60" s="126"/>
      <c r="B60" s="74" t="s">
        <v>119</v>
      </c>
      <c r="C60" s="74">
        <v>20</v>
      </c>
      <c r="D60" s="74">
        <v>20</v>
      </c>
      <c r="E60" s="75">
        <f>C60*D60</f>
        <v>400</v>
      </c>
    </row>
  </sheetData>
  <mergeCells count="4">
    <mergeCell ref="A7:A17"/>
    <mergeCell ref="A19:A24"/>
    <mergeCell ref="A26:A42"/>
    <mergeCell ref="A45:A6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2543C-5A27-4A4F-8941-756A5E5515CE}">
  <dimension ref="A1:H61"/>
  <sheetViews>
    <sheetView workbookViewId="0">
      <selection activeCell="E3" sqref="E3"/>
    </sheetView>
  </sheetViews>
  <sheetFormatPr defaultColWidth="11.43359375" defaultRowHeight="15" x14ac:dyDescent="0.2"/>
  <cols>
    <col min="1" max="1" width="18.5625" style="71" bestFit="1" customWidth="1"/>
    <col min="2" max="2" width="18.5625" style="71" customWidth="1"/>
    <col min="3" max="3" width="18.6953125" style="79" bestFit="1" customWidth="1"/>
    <col min="4" max="4" width="11.43359375" style="77"/>
    <col min="5" max="5" width="19.50390625" style="76" bestFit="1" customWidth="1"/>
    <col min="6" max="6" width="9.81640625" style="76" bestFit="1" customWidth="1"/>
    <col min="7" max="7" width="108.828125" style="76" bestFit="1" customWidth="1"/>
    <col min="8" max="8" width="22.1953125" style="71" customWidth="1"/>
    <col min="9" max="16384" width="11.43359375" style="71"/>
  </cols>
  <sheetData>
    <row r="1" spans="1:8" ht="25.5" x14ac:dyDescent="0.2">
      <c r="A1" s="135" t="s">
        <v>192</v>
      </c>
      <c r="B1" s="135"/>
      <c r="C1" s="135"/>
      <c r="D1" s="135"/>
      <c r="E1" s="135"/>
      <c r="F1" s="135"/>
      <c r="G1" s="135"/>
      <c r="H1" s="135"/>
    </row>
    <row r="3" spans="1:8" ht="27.75" x14ac:dyDescent="0.2">
      <c r="A3" s="80" t="s">
        <v>138</v>
      </c>
      <c r="B3" s="80" t="s">
        <v>137</v>
      </c>
      <c r="C3" s="81" t="s">
        <v>136</v>
      </c>
      <c r="D3" s="82" t="s">
        <v>0</v>
      </c>
      <c r="E3" s="83" t="s">
        <v>139</v>
      </c>
      <c r="F3" s="73" t="s">
        <v>1</v>
      </c>
      <c r="G3" s="73" t="s">
        <v>120</v>
      </c>
      <c r="H3" s="80" t="s">
        <v>149</v>
      </c>
    </row>
    <row r="4" spans="1:8" x14ac:dyDescent="0.2">
      <c r="A4" s="126">
        <v>1</v>
      </c>
      <c r="B4" s="126" t="s">
        <v>128</v>
      </c>
      <c r="C4" s="131">
        <v>45238</v>
      </c>
      <c r="D4" s="78">
        <v>1404</v>
      </c>
      <c r="E4" s="75" t="s">
        <v>121</v>
      </c>
      <c r="F4" s="75"/>
      <c r="G4" s="75" t="s">
        <v>122</v>
      </c>
      <c r="H4" s="127" t="s">
        <v>129</v>
      </c>
    </row>
    <row r="5" spans="1:8" x14ac:dyDescent="0.2">
      <c r="A5" s="126"/>
      <c r="B5" s="126"/>
      <c r="C5" s="132"/>
      <c r="D5" s="78">
        <f>3030+230</f>
        <v>3260</v>
      </c>
      <c r="E5" s="75" t="s">
        <v>123</v>
      </c>
      <c r="F5" s="75"/>
      <c r="G5" s="75" t="s">
        <v>124</v>
      </c>
      <c r="H5" s="126"/>
    </row>
    <row r="6" spans="1:8" x14ac:dyDescent="0.2">
      <c r="A6" s="126"/>
      <c r="B6" s="126"/>
      <c r="C6" s="132"/>
      <c r="D6" s="78">
        <v>1512</v>
      </c>
      <c r="E6" s="75"/>
      <c r="F6" s="75"/>
      <c r="G6" s="75" t="s">
        <v>125</v>
      </c>
      <c r="H6" s="126"/>
    </row>
    <row r="7" spans="1:8" x14ac:dyDescent="0.2">
      <c r="A7" s="126"/>
      <c r="B7" s="126"/>
      <c r="C7" s="132"/>
      <c r="D7" s="78">
        <v>5162</v>
      </c>
      <c r="E7" s="75" t="s">
        <v>126</v>
      </c>
      <c r="F7" s="75"/>
      <c r="G7" s="75" t="s">
        <v>124</v>
      </c>
      <c r="H7" s="126"/>
    </row>
    <row r="8" spans="1:8" x14ac:dyDescent="0.2">
      <c r="A8" s="126"/>
      <c r="B8" s="126"/>
      <c r="C8" s="133"/>
      <c r="D8" s="78">
        <v>6598</v>
      </c>
      <c r="E8" s="75" t="s">
        <v>127</v>
      </c>
      <c r="F8" s="75"/>
      <c r="G8" s="75" t="s">
        <v>124</v>
      </c>
      <c r="H8" s="126"/>
    </row>
    <row r="10" spans="1:8" x14ac:dyDescent="0.2">
      <c r="A10" s="134">
        <v>2</v>
      </c>
      <c r="B10" s="134" t="s">
        <v>130</v>
      </c>
      <c r="C10" s="131">
        <v>45243</v>
      </c>
      <c r="D10" s="78">
        <v>9900</v>
      </c>
      <c r="E10" s="75" t="s">
        <v>131</v>
      </c>
      <c r="F10" s="75"/>
      <c r="G10" s="75" t="s">
        <v>132</v>
      </c>
      <c r="H10" s="127" t="s">
        <v>129</v>
      </c>
    </row>
    <row r="11" spans="1:8" x14ac:dyDescent="0.2">
      <c r="A11" s="129"/>
      <c r="B11" s="129"/>
      <c r="C11" s="132"/>
      <c r="D11" s="78">
        <f>1196+1170+1170+676</f>
        <v>4212</v>
      </c>
      <c r="E11" s="75" t="s">
        <v>134</v>
      </c>
      <c r="F11" s="75"/>
      <c r="G11" s="75" t="s">
        <v>133</v>
      </c>
      <c r="H11" s="126"/>
    </row>
    <row r="12" spans="1:8" x14ac:dyDescent="0.2">
      <c r="A12" s="130"/>
      <c r="B12" s="130"/>
      <c r="C12" s="133"/>
      <c r="D12" s="78">
        <v>384</v>
      </c>
      <c r="E12" s="75" t="s">
        <v>140</v>
      </c>
      <c r="F12" s="75"/>
      <c r="G12" s="75" t="s">
        <v>135</v>
      </c>
      <c r="H12" s="126"/>
    </row>
    <row r="14" spans="1:8" ht="30" customHeight="1" x14ac:dyDescent="0.2">
      <c r="A14" s="126">
        <v>3</v>
      </c>
      <c r="B14" s="126" t="s">
        <v>130</v>
      </c>
      <c r="C14" s="136">
        <v>45625</v>
      </c>
      <c r="D14" s="78">
        <v>448</v>
      </c>
      <c r="E14" s="75" t="s">
        <v>140</v>
      </c>
      <c r="F14" s="75"/>
      <c r="G14" s="75" t="s">
        <v>29</v>
      </c>
      <c r="H14" s="127" t="s">
        <v>129</v>
      </c>
    </row>
    <row r="15" spans="1:8" x14ac:dyDescent="0.2">
      <c r="A15" s="126"/>
      <c r="B15" s="126"/>
      <c r="C15" s="136"/>
      <c r="D15" s="78">
        <v>234</v>
      </c>
      <c r="E15" s="75" t="s">
        <v>141</v>
      </c>
      <c r="F15" s="75"/>
      <c r="G15" s="75" t="s">
        <v>142</v>
      </c>
      <c r="H15" s="127"/>
    </row>
    <row r="16" spans="1:8" x14ac:dyDescent="0.2">
      <c r="A16" s="126"/>
      <c r="B16" s="126"/>
      <c r="C16" s="136"/>
      <c r="D16" s="78">
        <v>650</v>
      </c>
      <c r="E16" s="75" t="s">
        <v>143</v>
      </c>
      <c r="F16" s="75"/>
      <c r="G16" s="75" t="s">
        <v>142</v>
      </c>
      <c r="H16" s="127"/>
    </row>
    <row r="17" spans="1:8" x14ac:dyDescent="0.2">
      <c r="A17" s="126"/>
      <c r="B17" s="126"/>
      <c r="C17" s="136"/>
      <c r="D17" s="78">
        <v>70</v>
      </c>
      <c r="E17" s="75" t="s">
        <v>144</v>
      </c>
      <c r="F17" s="75"/>
      <c r="G17" s="75" t="s">
        <v>142</v>
      </c>
      <c r="H17" s="127"/>
    </row>
    <row r="18" spans="1:8" x14ac:dyDescent="0.2">
      <c r="A18" s="126"/>
      <c r="B18" s="126"/>
      <c r="C18" s="136"/>
      <c r="D18" s="78">
        <v>19</v>
      </c>
      <c r="E18" s="75" t="s">
        <v>145</v>
      </c>
      <c r="F18" s="75"/>
      <c r="G18" s="75" t="s">
        <v>142</v>
      </c>
      <c r="H18" s="127"/>
    </row>
    <row r="19" spans="1:8" x14ac:dyDescent="0.2">
      <c r="A19" s="126"/>
      <c r="B19" s="126"/>
      <c r="C19" s="136"/>
      <c r="D19" s="78">
        <v>22</v>
      </c>
      <c r="E19" s="75" t="s">
        <v>146</v>
      </c>
      <c r="F19" s="75"/>
      <c r="G19" s="75" t="s">
        <v>142</v>
      </c>
      <c r="H19" s="127"/>
    </row>
    <row r="20" spans="1:8" x14ac:dyDescent="0.2">
      <c r="A20" s="126"/>
      <c r="B20" s="126"/>
      <c r="C20" s="136"/>
      <c r="D20" s="78">
        <v>4200</v>
      </c>
      <c r="E20" s="75" t="s">
        <v>147</v>
      </c>
      <c r="F20" s="75"/>
      <c r="G20" s="75" t="s">
        <v>38</v>
      </c>
      <c r="H20" s="127"/>
    </row>
    <row r="21" spans="1:8" x14ac:dyDescent="0.2">
      <c r="A21" s="126"/>
      <c r="B21" s="126"/>
      <c r="C21" s="136"/>
      <c r="D21" s="78">
        <v>185</v>
      </c>
      <c r="E21" s="75" t="s">
        <v>145</v>
      </c>
      <c r="F21" s="75"/>
      <c r="G21" s="75" t="s">
        <v>38</v>
      </c>
      <c r="H21" s="127"/>
    </row>
    <row r="22" spans="1:8" x14ac:dyDescent="0.2">
      <c r="A22" s="126"/>
      <c r="B22" s="126"/>
      <c r="C22" s="136"/>
      <c r="D22" s="78">
        <v>720</v>
      </c>
      <c r="E22" s="75" t="s">
        <v>148</v>
      </c>
      <c r="F22" s="75"/>
      <c r="G22" s="75" t="s">
        <v>32</v>
      </c>
      <c r="H22" s="127"/>
    </row>
    <row r="23" spans="1:8" x14ac:dyDescent="0.2">
      <c r="A23" s="126"/>
      <c r="B23" s="126"/>
      <c r="C23" s="136"/>
      <c r="D23" s="78">
        <v>32</v>
      </c>
      <c r="E23" s="75" t="s">
        <v>145</v>
      </c>
      <c r="F23" s="75"/>
      <c r="G23" s="75" t="s">
        <v>32</v>
      </c>
      <c r="H23" s="127"/>
    </row>
    <row r="24" spans="1:8" x14ac:dyDescent="0.2">
      <c r="A24" s="126"/>
      <c r="B24" s="126"/>
      <c r="C24" s="136"/>
      <c r="D24" s="78">
        <v>48</v>
      </c>
      <c r="E24" s="75" t="s">
        <v>145</v>
      </c>
      <c r="F24" s="75"/>
      <c r="G24" s="75" t="s">
        <v>53</v>
      </c>
      <c r="H24" s="127"/>
    </row>
    <row r="25" spans="1:8" x14ac:dyDescent="0.2">
      <c r="A25" s="126"/>
      <c r="B25" s="126"/>
      <c r="C25" s="136"/>
      <c r="D25" s="78">
        <v>28</v>
      </c>
      <c r="E25" s="75" t="s">
        <v>144</v>
      </c>
      <c r="F25" s="75"/>
      <c r="G25" s="75" t="s">
        <v>53</v>
      </c>
      <c r="H25" s="127"/>
    </row>
    <row r="26" spans="1:8" x14ac:dyDescent="0.2">
      <c r="A26" s="126"/>
      <c r="B26" s="126"/>
      <c r="C26" s="136"/>
      <c r="D26" s="78">
        <v>26</v>
      </c>
      <c r="E26" s="75" t="s">
        <v>145</v>
      </c>
      <c r="F26" s="75"/>
      <c r="G26" s="75" t="s">
        <v>53</v>
      </c>
      <c r="H26" s="127"/>
    </row>
    <row r="27" spans="1:8" x14ac:dyDescent="0.2">
      <c r="A27" s="126"/>
      <c r="B27" s="126"/>
      <c r="C27" s="136"/>
      <c r="D27" s="78">
        <v>24</v>
      </c>
      <c r="E27" s="75" t="s">
        <v>145</v>
      </c>
      <c r="F27" s="75"/>
      <c r="G27" s="75" t="s">
        <v>53</v>
      </c>
      <c r="H27" s="127"/>
    </row>
    <row r="28" spans="1:8" x14ac:dyDescent="0.2">
      <c r="A28" s="126"/>
      <c r="B28" s="126"/>
      <c r="C28" s="136"/>
      <c r="D28" s="78">
        <v>32</v>
      </c>
      <c r="E28" s="75" t="s">
        <v>145</v>
      </c>
      <c r="F28" s="75"/>
      <c r="G28" s="75" t="s">
        <v>53</v>
      </c>
      <c r="H28" s="127"/>
    </row>
    <row r="29" spans="1:8" x14ac:dyDescent="0.2">
      <c r="A29" s="126"/>
      <c r="B29" s="126"/>
      <c r="C29" s="136"/>
      <c r="D29" s="78">
        <v>110</v>
      </c>
      <c r="E29" s="75" t="s">
        <v>151</v>
      </c>
      <c r="F29" s="75"/>
      <c r="G29" s="75" t="s">
        <v>53</v>
      </c>
      <c r="H29" s="127"/>
    </row>
    <row r="31" spans="1:8" x14ac:dyDescent="0.2">
      <c r="A31" s="134" t="s">
        <v>155</v>
      </c>
      <c r="B31" s="134" t="s">
        <v>154</v>
      </c>
      <c r="C31" s="131">
        <v>45457</v>
      </c>
      <c r="D31" s="78">
        <v>2280</v>
      </c>
      <c r="E31" s="75" t="s">
        <v>150</v>
      </c>
      <c r="F31" s="75"/>
      <c r="G31" s="84" t="s">
        <v>152</v>
      </c>
      <c r="H31" s="128" t="s">
        <v>164</v>
      </c>
    </row>
    <row r="32" spans="1:8" x14ac:dyDescent="0.2">
      <c r="A32" s="129"/>
      <c r="B32" s="129"/>
      <c r="C32" s="132"/>
      <c r="D32" s="78">
        <v>44</v>
      </c>
      <c r="E32" s="75" t="s">
        <v>145</v>
      </c>
      <c r="F32" s="75"/>
      <c r="G32" s="84" t="s">
        <v>152</v>
      </c>
      <c r="H32" s="129"/>
    </row>
    <row r="33" spans="1:8" x14ac:dyDescent="0.2">
      <c r="A33" s="129"/>
      <c r="B33" s="129"/>
      <c r="C33" s="132"/>
      <c r="D33" s="78">
        <v>24</v>
      </c>
      <c r="E33" s="75" t="s">
        <v>145</v>
      </c>
      <c r="F33" s="75"/>
      <c r="G33" s="84" t="s">
        <v>153</v>
      </c>
      <c r="H33" s="129"/>
    </row>
    <row r="34" spans="1:8" x14ac:dyDescent="0.2">
      <c r="A34" s="129"/>
      <c r="B34" s="129"/>
      <c r="C34" s="132"/>
      <c r="D34" s="78">
        <v>26</v>
      </c>
      <c r="E34" s="75" t="s">
        <v>145</v>
      </c>
      <c r="F34" s="75"/>
      <c r="G34" s="84" t="s">
        <v>153</v>
      </c>
      <c r="H34" s="129"/>
    </row>
    <row r="35" spans="1:8" x14ac:dyDescent="0.2">
      <c r="A35" s="130"/>
      <c r="B35" s="130"/>
      <c r="C35" s="133"/>
      <c r="D35" s="78">
        <v>12</v>
      </c>
      <c r="E35" s="75" t="s">
        <v>145</v>
      </c>
      <c r="F35" s="75"/>
      <c r="G35" s="84" t="s">
        <v>153</v>
      </c>
      <c r="H35" s="130"/>
    </row>
    <row r="37" spans="1:8" x14ac:dyDescent="0.2">
      <c r="A37" s="134" t="s">
        <v>166</v>
      </c>
      <c r="B37" s="134" t="s">
        <v>165</v>
      </c>
      <c r="C37" s="131">
        <v>45460</v>
      </c>
      <c r="D37" s="78">
        <f>88*200</f>
        <v>17600</v>
      </c>
      <c r="E37" s="75" t="s">
        <v>158</v>
      </c>
      <c r="F37" s="75"/>
      <c r="G37" s="75" t="s">
        <v>156</v>
      </c>
      <c r="H37" s="128" t="s">
        <v>164</v>
      </c>
    </row>
    <row r="38" spans="1:8" x14ac:dyDescent="0.2">
      <c r="A38" s="129"/>
      <c r="B38" s="129"/>
      <c r="C38" s="132"/>
      <c r="D38" s="78">
        <v>72</v>
      </c>
      <c r="E38" s="75" t="s">
        <v>145</v>
      </c>
      <c r="F38" s="75"/>
      <c r="G38" s="75" t="s">
        <v>157</v>
      </c>
      <c r="H38" s="129"/>
    </row>
    <row r="39" spans="1:8" x14ac:dyDescent="0.2">
      <c r="A39" s="129"/>
      <c r="B39" s="129"/>
      <c r="C39" s="132"/>
      <c r="D39" s="78">
        <v>58</v>
      </c>
      <c r="E39" s="75" t="s">
        <v>145</v>
      </c>
      <c r="F39" s="75"/>
      <c r="G39" s="75" t="s">
        <v>157</v>
      </c>
      <c r="H39" s="129"/>
    </row>
    <row r="40" spans="1:8" x14ac:dyDescent="0.2">
      <c r="A40" s="129"/>
      <c r="B40" s="129"/>
      <c r="C40" s="132"/>
      <c r="D40" s="78">
        <v>110</v>
      </c>
      <c r="E40" s="75" t="s">
        <v>146</v>
      </c>
      <c r="F40" s="75"/>
      <c r="G40" s="75" t="s">
        <v>157</v>
      </c>
      <c r="H40" s="129"/>
    </row>
    <row r="41" spans="1:8" x14ac:dyDescent="0.2">
      <c r="A41" s="129"/>
      <c r="B41" s="129"/>
      <c r="C41" s="132"/>
      <c r="D41" s="78">
        <v>960</v>
      </c>
      <c r="E41" s="75" t="s">
        <v>159</v>
      </c>
      <c r="F41" s="75"/>
      <c r="G41" s="75" t="s">
        <v>157</v>
      </c>
      <c r="H41" s="129"/>
    </row>
    <row r="42" spans="1:8" x14ac:dyDescent="0.2">
      <c r="A42" s="129"/>
      <c r="B42" s="129"/>
      <c r="C42" s="132"/>
      <c r="D42" s="78">
        <v>3360</v>
      </c>
      <c r="E42" s="75" t="s">
        <v>160</v>
      </c>
      <c r="F42" s="75"/>
      <c r="G42" s="75" t="s">
        <v>161</v>
      </c>
      <c r="H42" s="129"/>
    </row>
    <row r="43" spans="1:8" x14ac:dyDescent="0.2">
      <c r="A43" s="130"/>
      <c r="B43" s="130"/>
      <c r="C43" s="133"/>
      <c r="D43" s="78">
        <f>360*60</f>
        <v>21600</v>
      </c>
      <c r="E43" s="75" t="s">
        <v>163</v>
      </c>
      <c r="F43" s="75"/>
      <c r="G43" s="75" t="s">
        <v>162</v>
      </c>
      <c r="H43" s="130"/>
    </row>
    <row r="45" spans="1:8" x14ac:dyDescent="0.2">
      <c r="A45" s="134" t="s">
        <v>191</v>
      </c>
      <c r="B45" s="134" t="s">
        <v>190</v>
      </c>
      <c r="C45" s="131">
        <v>45461</v>
      </c>
      <c r="D45" s="78">
        <v>1575</v>
      </c>
      <c r="E45" s="75" t="s">
        <v>167</v>
      </c>
      <c r="F45" s="75"/>
      <c r="G45" s="85" t="s">
        <v>168</v>
      </c>
      <c r="H45" s="128" t="s">
        <v>164</v>
      </c>
    </row>
    <row r="46" spans="1:8" x14ac:dyDescent="0.2">
      <c r="A46" s="129"/>
      <c r="B46" s="129"/>
      <c r="C46" s="132"/>
      <c r="D46" s="78">
        <f>72+207+215</f>
        <v>494</v>
      </c>
      <c r="E46" s="75" t="s">
        <v>167</v>
      </c>
      <c r="F46" s="75"/>
      <c r="G46" s="85" t="s">
        <v>169</v>
      </c>
      <c r="H46" s="129"/>
    </row>
    <row r="47" spans="1:8" x14ac:dyDescent="0.2">
      <c r="A47" s="129"/>
      <c r="B47" s="129"/>
      <c r="C47" s="132"/>
      <c r="D47" s="78">
        <v>215</v>
      </c>
      <c r="E47" s="75" t="s">
        <v>171</v>
      </c>
      <c r="F47" s="75"/>
      <c r="G47" s="85" t="s">
        <v>170</v>
      </c>
      <c r="H47" s="129"/>
    </row>
    <row r="48" spans="1:8" x14ac:dyDescent="0.2">
      <c r="A48" s="129"/>
      <c r="B48" s="129"/>
      <c r="C48" s="132"/>
      <c r="D48" s="78">
        <f>2000+2500+5000+5000</f>
        <v>14500</v>
      </c>
      <c r="E48" s="75" t="s">
        <v>172</v>
      </c>
      <c r="F48" s="75"/>
      <c r="G48" s="85" t="s">
        <v>173</v>
      </c>
      <c r="H48" s="129"/>
    </row>
    <row r="49" spans="1:8" x14ac:dyDescent="0.2">
      <c r="A49" s="129"/>
      <c r="B49" s="129"/>
      <c r="C49" s="132"/>
      <c r="D49" s="78">
        <v>6300</v>
      </c>
      <c r="E49" s="75" t="s">
        <v>174</v>
      </c>
      <c r="F49" s="75"/>
      <c r="G49" s="85" t="s">
        <v>175</v>
      </c>
      <c r="H49" s="129"/>
    </row>
    <row r="50" spans="1:8" x14ac:dyDescent="0.2">
      <c r="A50" s="129"/>
      <c r="B50" s="129"/>
      <c r="C50" s="132"/>
      <c r="D50" s="78">
        <f>900+147</f>
        <v>1047</v>
      </c>
      <c r="E50" s="75" t="s">
        <v>176</v>
      </c>
      <c r="F50" s="75"/>
      <c r="G50" s="85" t="s">
        <v>177</v>
      </c>
      <c r="H50" s="129"/>
    </row>
    <row r="51" spans="1:8" x14ac:dyDescent="0.2">
      <c r="A51" s="129"/>
      <c r="B51" s="129"/>
      <c r="C51" s="132"/>
      <c r="D51" s="78">
        <f>1091+136+600+1100+600+642</f>
        <v>4169</v>
      </c>
      <c r="E51" s="75" t="s">
        <v>178</v>
      </c>
      <c r="F51" s="75"/>
      <c r="G51" s="85" t="s">
        <v>179</v>
      </c>
      <c r="H51" s="129"/>
    </row>
    <row r="52" spans="1:8" x14ac:dyDescent="0.2">
      <c r="A52" s="129"/>
      <c r="B52" s="129"/>
      <c r="C52" s="132"/>
      <c r="D52" s="78">
        <f>1700+87</f>
        <v>1787</v>
      </c>
      <c r="E52" s="75" t="s">
        <v>144</v>
      </c>
      <c r="F52" s="75"/>
      <c r="G52" s="85" t="s">
        <v>180</v>
      </c>
      <c r="H52" s="129"/>
    </row>
    <row r="53" spans="1:8" x14ac:dyDescent="0.2">
      <c r="A53" s="129"/>
      <c r="B53" s="129"/>
      <c r="C53" s="132"/>
      <c r="D53" s="78">
        <v>63</v>
      </c>
      <c r="E53" s="75" t="s">
        <v>145</v>
      </c>
      <c r="F53" s="75"/>
      <c r="G53" s="85" t="s">
        <v>181</v>
      </c>
      <c r="H53" s="129"/>
    </row>
    <row r="54" spans="1:8" x14ac:dyDescent="0.2">
      <c r="A54" s="129"/>
      <c r="B54" s="129"/>
      <c r="C54" s="132"/>
      <c r="D54" s="78">
        <v>89</v>
      </c>
      <c r="E54" s="75" t="s">
        <v>145</v>
      </c>
      <c r="F54" s="75"/>
      <c r="G54" s="85" t="s">
        <v>182</v>
      </c>
      <c r="H54" s="129"/>
    </row>
    <row r="55" spans="1:8" x14ac:dyDescent="0.2">
      <c r="A55" s="129"/>
      <c r="B55" s="129"/>
      <c r="C55" s="132"/>
      <c r="D55" s="78">
        <f>108+150</f>
        <v>258</v>
      </c>
      <c r="E55" s="75" t="s">
        <v>144</v>
      </c>
      <c r="F55" s="75"/>
      <c r="G55" s="85" t="s">
        <v>183</v>
      </c>
      <c r="H55" s="129"/>
    </row>
    <row r="56" spans="1:8" x14ac:dyDescent="0.2">
      <c r="A56" s="129"/>
      <c r="B56" s="129"/>
      <c r="C56" s="132"/>
      <c r="D56" s="78">
        <v>30</v>
      </c>
      <c r="E56" s="75" t="s">
        <v>145</v>
      </c>
      <c r="F56" s="75"/>
      <c r="G56" s="85" t="s">
        <v>53</v>
      </c>
      <c r="H56" s="129"/>
    </row>
    <row r="57" spans="1:8" x14ac:dyDescent="0.2">
      <c r="A57" s="129"/>
      <c r="B57" s="129"/>
      <c r="C57" s="132"/>
      <c r="D57" s="78">
        <v>716</v>
      </c>
      <c r="E57" s="75" t="s">
        <v>145</v>
      </c>
      <c r="F57" s="75"/>
      <c r="G57" s="85" t="s">
        <v>184</v>
      </c>
      <c r="H57" s="129"/>
    </row>
    <row r="58" spans="1:8" x14ac:dyDescent="0.2">
      <c r="A58" s="129"/>
      <c r="B58" s="129"/>
      <c r="C58" s="132"/>
      <c r="D58" s="78">
        <v>2197</v>
      </c>
      <c r="E58" s="75" t="s">
        <v>145</v>
      </c>
      <c r="F58" s="75"/>
      <c r="G58" s="85" t="s">
        <v>185</v>
      </c>
      <c r="H58" s="129"/>
    </row>
    <row r="59" spans="1:8" x14ac:dyDescent="0.2">
      <c r="A59" s="129"/>
      <c r="B59" s="129"/>
      <c r="C59" s="132"/>
      <c r="D59" s="78">
        <v>55</v>
      </c>
      <c r="E59" s="75" t="s">
        <v>186</v>
      </c>
      <c r="F59" s="75"/>
      <c r="G59" s="85" t="s">
        <v>187</v>
      </c>
      <c r="H59" s="129"/>
    </row>
    <row r="60" spans="1:8" x14ac:dyDescent="0.2">
      <c r="A60" s="129"/>
      <c r="B60" s="129"/>
      <c r="C60" s="132"/>
      <c r="D60" s="78">
        <v>148</v>
      </c>
      <c r="E60" s="75" t="s">
        <v>186</v>
      </c>
      <c r="F60" s="75"/>
      <c r="G60" s="85" t="s">
        <v>188</v>
      </c>
      <c r="H60" s="129"/>
    </row>
    <row r="61" spans="1:8" x14ac:dyDescent="0.2">
      <c r="A61" s="130"/>
      <c r="B61" s="130"/>
      <c r="C61" s="133"/>
      <c r="D61" s="78">
        <v>142</v>
      </c>
      <c r="E61" s="75" t="s">
        <v>186</v>
      </c>
      <c r="F61" s="75"/>
      <c r="G61" s="85" t="s">
        <v>189</v>
      </c>
      <c r="H61" s="130"/>
    </row>
  </sheetData>
  <mergeCells count="25">
    <mergeCell ref="A14:A29"/>
    <mergeCell ref="A4:A8"/>
    <mergeCell ref="B4:B8"/>
    <mergeCell ref="H4:H8"/>
    <mergeCell ref="C4:C8"/>
    <mergeCell ref="H10:H12"/>
    <mergeCell ref="A10:A12"/>
    <mergeCell ref="B10:B12"/>
    <mergeCell ref="C10:C12"/>
    <mergeCell ref="H45:H61"/>
    <mergeCell ref="C45:C61"/>
    <mergeCell ref="B45:B61"/>
    <mergeCell ref="A45:A61"/>
    <mergeCell ref="A1:H1"/>
    <mergeCell ref="C31:C35"/>
    <mergeCell ref="B31:B35"/>
    <mergeCell ref="A31:A35"/>
    <mergeCell ref="H31:H35"/>
    <mergeCell ref="H37:H43"/>
    <mergeCell ref="C37:C43"/>
    <mergeCell ref="B37:B43"/>
    <mergeCell ref="A37:A43"/>
    <mergeCell ref="H14:H29"/>
    <mergeCell ref="C14:C29"/>
    <mergeCell ref="B14:B29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560a857-e2bb-466a-b88c-17500a5332ee" xsi:nil="true"/>
    <lcf76f155ced4ddcb4097134ff3c332f xmlns="ee003aeb-ddc6-4a8e-bba4-28e615334ee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03C4F8F602DE94287376B5FC052745A" ma:contentTypeVersion="13" ma:contentTypeDescription="Crear nuevo documento." ma:contentTypeScope="" ma:versionID="07f073c02204f819885311f87682b89e">
  <xsd:schema xmlns:xsd="http://www.w3.org/2001/XMLSchema" xmlns:xs="http://www.w3.org/2001/XMLSchema" xmlns:p="http://schemas.microsoft.com/office/2006/metadata/properties" xmlns:ns2="ee003aeb-ddc6-4a8e-bba4-28e615334eee" xmlns:ns3="7560a857-e2bb-466a-b88c-17500a5332ee" targetNamespace="http://schemas.microsoft.com/office/2006/metadata/properties" ma:root="true" ma:fieldsID="5b258278e697e16a57961d1a2d5a2674" ns2:_="" ns3:_="">
    <xsd:import namespace="ee003aeb-ddc6-4a8e-bba4-28e615334eee"/>
    <xsd:import namespace="7560a857-e2bb-466a-b88c-17500a5332e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003aeb-ddc6-4a8e-bba4-28e615334e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78dce036-5597-4e78-87a4-f281598395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60a857-e2bb-466a-b88c-17500a5332e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d64b5b0-35f6-418b-8c62-ed5831ac42d5}" ma:internalName="TaxCatchAll" ma:showField="CatchAllData" ma:web="7560a857-e2bb-466a-b88c-17500a5332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987A08-BF91-4501-8EA6-D3AF43CFAF1D}">
  <ds:schemaRefs>
    <ds:schemaRef ds:uri="http://schemas.microsoft.com/office/2006/metadata/properties"/>
    <ds:schemaRef ds:uri="http://www.w3.org/2000/xmlns/"/>
    <ds:schemaRef ds:uri="7560a857-e2bb-466a-b88c-17500a5332ee"/>
    <ds:schemaRef ds:uri="http://www.w3.org/2001/XMLSchema-instance"/>
    <ds:schemaRef ds:uri="ee003aeb-ddc6-4a8e-bba4-28e615334ee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62B8769-233D-4B3F-B529-9229AA7A71E9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ee003aeb-ddc6-4a8e-bba4-28e615334eee"/>
    <ds:schemaRef ds:uri="7560a857-e2bb-466a-b88c-17500a5332ee"/>
  </ds:schemaRefs>
</ds:datastoreItem>
</file>

<file path=customXml/itemProps3.xml><?xml version="1.0" encoding="utf-8"?>
<ds:datastoreItem xmlns:ds="http://schemas.openxmlformats.org/officeDocument/2006/customXml" ds:itemID="{C00B408D-0877-4B1E-86C2-B8DEA272F4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No podemos combinar tus cambios con los de otra persona. Actualiza los cambios desde el servidor.</Application>
  <DocSecurity>0</DocSecurity>
  <ScaleCrop>false</ScaleCrop>
  <HeadingPairs>
    <vt:vector size="4" baseType="variant">
      <vt:variant>
        <vt:lpstr>Recuperado_</vt:lpstr>
      </vt:variant>
      <vt:variant>
        <vt:i4>5</vt:i4>
      </vt:variant>
      <vt:variant>
        <vt:lpstr>|0: |1</vt:lpstr>
      </vt:variant>
      <vt:variant>
        <vt:i4>1</vt:i4>
      </vt:variant>
    </vt:vector>
  </HeadingPairs>
  <TitlesOfParts>
    <vt:vector size="6" baseType="lpstr">
      <vt:lpstr>INVENTARIO</vt:lpstr>
      <vt:lpstr>SALIDA-MINERD</vt:lpstr>
      <vt:lpstr>CUBICAJE</vt:lpstr>
      <vt:lpstr>Reporte MINERD</vt:lpstr>
      <vt:lpstr>Reporte de Entegado a MINERD</vt:lpstr>
      <vt:lpstr>INVENTARIO!Área_de_impresión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2025-04-16T15:01:54Z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0x010100A03C4F8F602DE94287376B5FC052745A</vt:lpwstr>
  </property>
  <property fmtid="{D5CDD505-2E9C-101B-9397-08002B2CF9AE}" pid="3" name="MediaServiceImageTags">
    <vt:lpwstr/>
  </property>
</Properties>
</file>