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pepdom.sharepoint.com/Ejecución Financiera/Documentos compartidos/2026/EJECUCION 2026/EJ. JUNIO 2026/"/>
    </mc:Choice>
  </mc:AlternateContent>
  <xr:revisionPtr revIDLastSave="51" documentId="8_{18BA3565-566A-4567-9FC9-EF5B9971C964}" xr6:coauthVersionLast="47" xr6:coauthVersionMax="47" xr10:uidLastSave="{7FBD458A-0EDC-4E92-B571-4A55ED0F3BE8}"/>
  <bookViews>
    <workbookView xWindow="-120" yWindow="-120" windowWidth="29040" windowHeight="15720" xr2:uid="{0EA0ABEC-DD3C-4FD4-8FBB-971E354999E5}"/>
  </bookViews>
  <sheets>
    <sheet name="Ejecucion" sheetId="1" r:id="rId1"/>
    <sheet name="Hoja1" sheetId="2" r:id="rId2"/>
  </sheets>
  <externalReferences>
    <externalReference r:id="rId3"/>
  </externalReferences>
  <definedNames>
    <definedName name="_xlnm.Print_Area" localSheetId="0">Ejecucion!$A$1:$N$99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  <c r="N69" i="1"/>
  <c r="N66" i="1"/>
  <c r="N55" i="1" s="1"/>
  <c r="N65" i="1"/>
  <c r="N37" i="1"/>
  <c r="N36" i="1"/>
  <c r="N34" i="1"/>
  <c r="N11" i="1"/>
  <c r="H55" i="1"/>
  <c r="N70" i="1"/>
  <c r="N35" i="1"/>
  <c r="F55" i="1"/>
  <c r="N33" i="1"/>
  <c r="N67" i="1"/>
  <c r="E55" i="1"/>
  <c r="N68" i="1"/>
  <c r="D13" i="2"/>
  <c r="D55" i="1"/>
  <c r="C55" i="1"/>
  <c r="C7" i="1"/>
  <c r="C14" i="1"/>
  <c r="C24" i="1"/>
  <c r="C39" i="1"/>
  <c r="C48" i="1"/>
  <c r="C71" i="1"/>
  <c r="N32" i="1"/>
  <c r="D71" i="1"/>
  <c r="E71" i="1"/>
  <c r="F71" i="1"/>
  <c r="G71" i="1"/>
  <c r="H71" i="1"/>
  <c r="I71" i="1"/>
  <c r="J71" i="1"/>
  <c r="K71" i="1"/>
  <c r="L71" i="1"/>
  <c r="M71" i="1"/>
  <c r="G55" i="1"/>
  <c r="I55" i="1"/>
  <c r="J55" i="1"/>
  <c r="K55" i="1"/>
  <c r="L55" i="1"/>
  <c r="M55" i="1"/>
  <c r="D39" i="1"/>
  <c r="E39" i="1"/>
  <c r="F39" i="1"/>
  <c r="G39" i="1"/>
  <c r="H39" i="1"/>
  <c r="I39" i="1"/>
  <c r="J39" i="1"/>
  <c r="K39" i="1"/>
  <c r="L39" i="1"/>
  <c r="M39" i="1"/>
  <c r="D24" i="1"/>
  <c r="E24" i="1"/>
  <c r="F24" i="1"/>
  <c r="G24" i="1"/>
  <c r="H24" i="1"/>
  <c r="I24" i="1"/>
  <c r="J24" i="1"/>
  <c r="K24" i="1"/>
  <c r="L24" i="1"/>
  <c r="M24" i="1"/>
  <c r="D14" i="1"/>
  <c r="E14" i="1"/>
  <c r="F14" i="1"/>
  <c r="G14" i="1"/>
  <c r="H14" i="1"/>
  <c r="I14" i="1"/>
  <c r="J14" i="1"/>
  <c r="K14" i="1"/>
  <c r="L14" i="1"/>
  <c r="M14" i="1"/>
  <c r="D7" i="1"/>
  <c r="E7" i="1"/>
  <c r="F7" i="1"/>
  <c r="G7" i="1"/>
  <c r="H7" i="1"/>
  <c r="I7" i="1"/>
  <c r="J7" i="1"/>
  <c r="K7" i="1"/>
  <c r="L7" i="1"/>
  <c r="M7" i="1"/>
  <c r="H91" i="1"/>
  <c r="N91" i="1" s="1"/>
  <c r="H90" i="1"/>
  <c r="N90" i="1" s="1"/>
  <c r="H89" i="1"/>
  <c r="N89" i="1" s="1"/>
  <c r="H88" i="1"/>
  <c r="N88" i="1" s="1"/>
  <c r="H87" i="1"/>
  <c r="N87" i="1" s="1"/>
  <c r="H86" i="1"/>
  <c r="N86" i="1" s="1"/>
  <c r="H85" i="1"/>
  <c r="N85" i="1" s="1"/>
  <c r="H84" i="1"/>
  <c r="N84" i="1" s="1"/>
  <c r="H83" i="1"/>
  <c r="N83" i="1" s="1"/>
  <c r="H82" i="1"/>
  <c r="N82" i="1" s="1"/>
  <c r="H81" i="1"/>
  <c r="N81" i="1" s="1"/>
  <c r="H80" i="1"/>
  <c r="N80" i="1" s="1"/>
  <c r="H79" i="1"/>
  <c r="N79" i="1" s="1"/>
  <c r="H78" i="1"/>
  <c r="N78" i="1" s="1"/>
  <c r="H77" i="1"/>
  <c r="N77" i="1" s="1"/>
  <c r="H76" i="1"/>
  <c r="N76" i="1" s="1"/>
  <c r="N75" i="1"/>
  <c r="N74" i="1"/>
  <c r="N73" i="1"/>
  <c r="N72" i="1"/>
  <c r="B71" i="1"/>
  <c r="N64" i="1"/>
  <c r="N63" i="1"/>
  <c r="N62" i="1"/>
  <c r="N61" i="1"/>
  <c r="N60" i="1"/>
  <c r="N59" i="1"/>
  <c r="N58" i="1"/>
  <c r="N57" i="1"/>
  <c r="N56" i="1"/>
  <c r="B55" i="1"/>
  <c r="H54" i="1"/>
  <c r="N54" i="1" s="1"/>
  <c r="H53" i="1"/>
  <c r="N53" i="1" s="1"/>
  <c r="H52" i="1"/>
  <c r="N52" i="1" s="1"/>
  <c r="H51" i="1"/>
  <c r="N51" i="1" s="1"/>
  <c r="H50" i="1"/>
  <c r="N50" i="1" s="1"/>
  <c r="H49" i="1"/>
  <c r="N49" i="1" s="1"/>
  <c r="K48" i="1"/>
  <c r="I48" i="1"/>
  <c r="H48" i="1"/>
  <c r="G48" i="1"/>
  <c r="F48" i="1"/>
  <c r="E48" i="1"/>
  <c r="D48" i="1"/>
  <c r="B48" i="1"/>
  <c r="N47" i="1"/>
  <c r="N46" i="1"/>
  <c r="N45" i="1"/>
  <c r="N44" i="1"/>
  <c r="N43" i="1"/>
  <c r="N42" i="1"/>
  <c r="N41" i="1"/>
  <c r="N40" i="1"/>
  <c r="B39" i="1"/>
  <c r="N31" i="1"/>
  <c r="N30" i="1"/>
  <c r="N29" i="1"/>
  <c r="N28" i="1"/>
  <c r="N27" i="1"/>
  <c r="N26" i="1"/>
  <c r="N25" i="1"/>
  <c r="B24" i="1"/>
  <c r="N23" i="1"/>
  <c r="N22" i="1"/>
  <c r="N21" i="1"/>
  <c r="N20" i="1"/>
  <c r="N19" i="1"/>
  <c r="N18" i="1"/>
  <c r="N17" i="1"/>
  <c r="N16" i="1"/>
  <c r="N15" i="1"/>
  <c r="B14" i="1"/>
  <c r="N13" i="1"/>
  <c r="N12" i="1"/>
  <c r="N10" i="1"/>
  <c r="N9" i="1"/>
  <c r="N8" i="1"/>
  <c r="B7" i="1"/>
  <c r="N24" i="1" l="1"/>
  <c r="N7" i="1"/>
  <c r="D6" i="1"/>
  <c r="C92" i="1"/>
  <c r="C6" i="1" s="1"/>
  <c r="K92" i="1"/>
  <c r="K6" i="1" s="1"/>
  <c r="G92" i="1"/>
  <c r="G6" i="1" s="1"/>
  <c r="J92" i="1"/>
  <c r="J6" i="1" s="1"/>
  <c r="F92" i="1"/>
  <c r="F6" i="1" s="1"/>
  <c r="M92" i="1"/>
  <c r="M6" i="1" s="1"/>
  <c r="I92" i="1"/>
  <c r="I6" i="1" s="1"/>
  <c r="L92" i="1"/>
  <c r="L6" i="1" s="1"/>
  <c r="H92" i="1"/>
  <c r="H6" i="1" s="1"/>
  <c r="B92" i="1"/>
  <c r="B6" i="1" s="1"/>
  <c r="E92" i="1"/>
  <c r="E6" i="1" s="1"/>
  <c r="D92" i="1"/>
  <c r="N39" i="1"/>
  <c r="N48" i="1"/>
  <c r="N71" i="1"/>
  <c r="N14" i="1"/>
  <c r="N92" i="1" l="1"/>
  <c r="N6" i="1" s="1"/>
</calcChain>
</file>

<file path=xl/sharedStrings.xml><?xml version="1.0" encoding="utf-8"?>
<sst xmlns="http://schemas.openxmlformats.org/spreadsheetml/2006/main" count="107" uniqueCount="107">
  <si>
    <t xml:space="preserve">Ejecución de Gasto y Aplicaciones financieras </t>
  </si>
  <si>
    <t>En RD$</t>
  </si>
  <si>
    <t>DETALLE</t>
  </si>
  <si>
    <t xml:space="preserve"> Devengado Aprobado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</si>
  <si>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</si>
  <si>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</si>
  <si>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</si>
  <si>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</si>
  <si>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</si>
  <si>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</si>
  <si>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</si>
  <si>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</si>
  <si>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</si>
  <si>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</si>
  <si>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</si>
  <si>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</si>
  <si>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</si>
  <si>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</si>
  <si>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</si>
  <si>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</si>
  <si>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</si>
  <si>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</si>
  <si>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</si>
  <si>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</si>
  <si>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</si>
  <si>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</si>
  <si>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</si>
  <si>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</si>
  <si>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</si>
  <si>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</si>
  <si>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</si>
  <si>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</si>
  <si>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</si>
  <si>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</si>
  <si>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</si>
  <si>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</si>
  <si>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</si>
  <si>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</si>
  <si>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</si>
  <si>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</si>
  <si>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</si>
  <si>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</si>
  <si>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</si>
  <si>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</si>
  <si>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</si>
  <si>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</si>
  <si>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</si>
  <si>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</si>
  <si>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</si>
  <si>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</si>
  <si>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</si>
  <si>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</si>
  <si>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</si>
  <si>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</si>
  <si>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</si>
  <si>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</si>
  <si>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</si>
  <si>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</si>
  <si>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</si>
  <si>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</si>
  <si>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</si>
  <si>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</si>
  <si>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</si>
  <si>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</si>
  <si>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</si>
  <si>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</si>
  <si>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</si>
  <si>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</si>
  <si>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</si>
  <si>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</si>
  <si>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</si>
  <si>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</si>
  <si>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</si>
  <si>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</si>
  <si>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</si>
  <si>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</si>
  <si>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</si>
  <si>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</si>
  <si>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</si>
  <si>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</si>
  <si>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</si>
  <si>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</si>
  <si>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</si>
  <si>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</si>
  <si>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</si>
  <si>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</si>
  <si>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</si>
  <si>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</si>
  <si>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</si>
  <si>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</si>
  <si>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</si>
  <si>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</si>
  <si>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Elaborado Por:</t>
  </si>
  <si>
    <t>Validado y Aprobado por:</t>
  </si>
  <si>
    <t>Año 2026</t>
  </si>
  <si>
    <t xml:space="preserve">2.1.3-DIETAS Y GASTO DE REPESENTACION </t>
  </si>
  <si>
    <t>2.3.4-  PRODUCTOS FARMACEUTICOS</t>
  </si>
  <si>
    <t xml:space="preserve">2.3.6-  PRODCTOS DE MINERALES,METALICOS  Y NO METALICOS </t>
  </si>
  <si>
    <t>2.3.7-  COMBUSTIBLE,LUBICANTES,PRODUCTOS QUIMICOS Y CONEXOS</t>
  </si>
  <si>
    <t>2.3.5-CUERO,CAUCHO Y PLASTICO</t>
  </si>
  <si>
    <t>2.6.1-MOBILIARIO Y EQUIPO</t>
  </si>
  <si>
    <t>2.6.2-MOBILIARIO Y EQUIPO DE AUDIOVISUAL,RECREATIVO Y EDUCACIONAL</t>
  </si>
  <si>
    <t>2.6.3- EQUIPO E INSTRUMENTAL,CIENTIFICO Y LABORATORIO</t>
  </si>
  <si>
    <t xml:space="preserve">2.6.4-VEHICULOS Y EQUIPO DE TRANSPORTE TRACCION Y ELEVACION </t>
  </si>
  <si>
    <t>2.6.5- MAQUINARIA ,OTROS EQUIPOS Y HERRAMIENTAS</t>
  </si>
  <si>
    <t>2.6.6- EQUIPO DE DEFENSA Y SEGURIDAD</t>
  </si>
  <si>
    <t>2.3.3-PAPEL CARTON  E IMPRESOS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</si>
</sst>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/>
    </xf>
    <xf numFmtId="43" fontId="4" fillId="3" borderId="2" xfId="1" applyFont="1" applyFill="1" applyBorder="1" applyAlignment="1">
      <alignment horizontal="center"/>
    </xf>
    <xf numFmtId="43" fontId="4" fillId="3" borderId="6" xfId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left" vertical="top" wrapText="1"/>
    </xf>
    <xf numFmtId="43" fontId="6" fillId="4" borderId="7" xfId="0" applyNumberFormat="1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5" fillId="5" borderId="0" xfId="0" applyFont="1" applyFill="1" applyAlignment="1">
      <alignment horizontal="left" wrapText="1"/>
    </xf>
    <xf numFmtId="43" fontId="6" fillId="5" borderId="0" xfId="1" applyFont="1" applyFill="1"/>
    <xf numFmtId="0" fontId="3" fillId="0" borderId="0" xfId="0" applyFont="1" applyAlignment="1">
      <alignment horizontal="left" wrapText="1"/>
    </xf>
    <xf numFmtId="43" fontId="3" fillId="0" borderId="0" xfId="1" applyFont="1"/>
    <xf numFmtId="4" fontId="3" fillId="0" borderId="0" xfId="1" applyNumberFormat="1" applyFont="1"/>
    <xf numFmtId="43" fontId="3" fillId="0" borderId="0" xfId="0" applyNumberFormat="1" applyFont="1"/>
    <xf numFmtId="43" fontId="7" fillId="0" borderId="0" xfId="1" applyFont="1"/>
    <xf numFmtId="4" fontId="7" fillId="0" borderId="0" xfId="1" applyNumberFormat="1" applyFont="1"/>
    <xf numFmtId="0" fontId="4" fillId="2" borderId="8" xfId="0" applyFont="1" applyFill="1" applyBorder="1" applyAlignment="1">
      <alignment vertical="center" wrapText="1"/>
    </xf>
    <xf numFmtId="43" fontId="4" fillId="2" borderId="8" xfId="1" applyFont="1" applyFill="1" applyBorder="1"/>
    <xf numFmtId="0" fontId="5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9" xfId="0" applyFont="1" applyBorder="1"/>
    <xf numFmtId="43" fontId="3" fillId="0" borderId="0" xfId="1" applyFont="1" applyAlignment="1">
      <alignment vertical="center"/>
    </xf>
    <xf numFmtId="43" fontId="6" fillId="5" borderId="0" xfId="1" applyFont="1" applyFill="1" applyAlignment="1">
      <alignment vertical="center"/>
    </xf>
    <xf numFmtId="4" fontId="3" fillId="0" borderId="0" xfId="1" applyNumberFormat="1" applyFont="1" applyAlignment="1">
      <alignment vertical="center"/>
    </xf>
    <xf numFmtId="43" fontId="0" fillId="0" borderId="0" xfId="1" applyFont="1"/>
    <xf numFmtId="43" fontId="0" fillId="0" borderId="0" xfId="0" applyNumberFormat="1"/>
    <xf numFmtId="0" fontId="4" fillId="2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6" borderId="0" xfId="0" applyFont="1" applyFill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3386283</xdr:colOff>
      <xdr:row>0</xdr:row>
      <xdr:rowOff>8283</xdr:rowOff>
    </xdr:from>
    <xdr:to>
      <xdr:col>0</xdr:col>
      <xdr:colOff>4638260</xdr:colOff>
      <xdr:row>0</xdr:row>
      <xdr:rowOff>808601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9BE37C-78CE-0498-223C-E6235CD50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6283" y="8283"/>
          <a:ext cx="1251977" cy="8003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Ejecucion%20Presupuestaria%202023/DICIEMBRE/EP.QD%20MES%2012.xlsx" TargetMode="External"/><Relationship Id="rId2" Type="http://schemas.openxmlformats.org/officeDocument/2006/relationships/externalLinkPath" Target="https://digepepdom.sharepoint.com/Ejecuci&#243;n%20Financiera/Documentos%20compartidos/Ejecucion%20Presupuestaria%202023/DICIEMBRE/EP.QD%20MES%2012.xlsx" TargetMode="External"/><Relationship Id="rId1" Type="http://schemas.openxmlformats.org/officeDocument/2006/relationships/externalLinkPath" Target="/Ejecuci&#243;n%20Financiera/Documentos%20compartidos/Ejecucion%20Presupuestaria%202023/DICIEMBRE/EP.QD%20MES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1 Presupuesto Aprobado"/>
      <sheetName val="Presupuesto Aprobado-Ejec "/>
      <sheetName val="Ejecucion"/>
      <sheetName val="Hoja1"/>
    </sheetNames>
    <sheetDataSet>
      <sheetData sheetId="0"/>
      <sheetData sheetId="1">
        <row r="45">
          <cell r="J45">
            <v>0</v>
          </cell>
        </row>
        <row r="46">
          <cell r="J46"/>
        </row>
        <row r="47">
          <cell r="J47"/>
        </row>
        <row r="48">
          <cell r="J48"/>
        </row>
        <row r="49">
          <cell r="J49"/>
        </row>
        <row r="50">
          <cell r="J50"/>
        </row>
        <row r="51">
          <cell r="J51"/>
        </row>
        <row r="67">
          <cell r="J67"/>
        </row>
        <row r="68">
          <cell r="J68"/>
        </row>
        <row r="69">
          <cell r="J69"/>
        </row>
        <row r="70">
          <cell r="J70"/>
        </row>
        <row r="71">
          <cell r="J71"/>
        </row>
        <row r="72">
          <cell r="J72"/>
        </row>
        <row r="73">
          <cell r="J73"/>
        </row>
        <row r="74">
          <cell r="J74"/>
        </row>
        <row r="75">
          <cell r="J75"/>
        </row>
        <row r="76">
          <cell r="J76"/>
        </row>
        <row r="77">
          <cell r="J77"/>
        </row>
        <row r="78">
          <cell r="J78"/>
        </row>
        <row r="79">
          <cell r="J79"/>
        </row>
        <row r="80">
          <cell r="J80"/>
        </row>
        <row r="81">
          <cell r="J81"/>
        </row>
        <row r="82">
          <cell r="J82"/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D3B0-5EF3-43CF-B0B3-7BB31F01A2E7}">
  <sheetPr>
    <pageSetUpPr fitToPage="1"/>
  </sheetPr>
  <dimension ref="A1:P99"/>
  <sheetViews>
    <sheetView showGridLines="0" tabSelected="1" view="pageBreakPreview" topLeftCell="A2" zoomScaleNormal="89" zoomScaleSheetLayoutView="100" workbookViewId="0">
      <selection activeCell="B66" sqref="B66"/>
    </sheetView>
  </sheetViews>
  <sheetFormatPr baseColWidth="10" defaultColWidth="11.42578125" defaultRowHeight="15.75" x14ac:dyDescent="0.25"/>
  <cols>
    <col min="1" max="1" width="85.28515625" style="21" bestFit="1" customWidth="1"/>
    <col min="2" max="2" width="24.28515625" style="1" bestFit="1" customWidth="1"/>
    <col min="3" max="3" width="24.42578125" style="1" bestFit="1" customWidth="1"/>
    <col min="4" max="4" width="17.42578125" style="1" customWidth="1"/>
    <col min="5" max="5" width="16.85546875" style="13" bestFit="1" customWidth="1"/>
    <col min="6" max="6" width="17.28515625" style="13" customWidth="1"/>
    <col min="7" max="7" width="6.140625" style="1" hidden="1" customWidth="1"/>
    <col min="8" max="8" width="18.28515625" style="1" customWidth="1"/>
    <col min="9" max="9" width="8.28515625" style="1" hidden="1" customWidth="1"/>
    <col min="10" max="10" width="11.85546875" style="22" hidden="1" customWidth="1"/>
    <col min="11" max="11" width="8.7109375" style="1" hidden="1" customWidth="1"/>
    <col min="12" max="12" width="12.140625" style="1" hidden="1" customWidth="1"/>
    <col min="13" max="13" width="10.85546875" style="1" hidden="1" customWidth="1"/>
    <col min="14" max="14" width="18.85546875" style="1" customWidth="1"/>
    <col min="15" max="16384" width="11.42578125" style="1"/>
  </cols>
  <sheetData>
    <row r="1" spans="1:16" ht="75.75" customHeight="1" x14ac:dyDescent="0.25">
      <c r="A1" s="34" t="s">
        <v>94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6" ht="23.25" customHeight="1" x14ac:dyDescent="0.25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P2"/>
    </row>
    <row r="3" spans="1:16" ht="15.75" customHeigh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6" ht="25.5" customHeight="1" x14ac:dyDescent="0.25">
      <c r="A4" s="30" t="s">
        <v>2</v>
      </c>
      <c r="B4" s="31" t="s">
        <v>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6" x14ac:dyDescent="0.25">
      <c r="A5" s="30"/>
      <c r="B5" s="2" t="s">
        <v>4</v>
      </c>
      <c r="C5" s="2" t="s">
        <v>5</v>
      </c>
      <c r="D5" s="2" t="s">
        <v>6</v>
      </c>
      <c r="E5" s="3" t="s">
        <v>7</v>
      </c>
      <c r="F5" s="4" t="s">
        <v>8</v>
      </c>
      <c r="G5" s="2" t="s">
        <v>9</v>
      </c>
      <c r="H5" s="5" t="s">
        <v>10</v>
      </c>
      <c r="I5" s="2" t="s">
        <v>11</v>
      </c>
      <c r="J5" s="6" t="s">
        <v>12</v>
      </c>
      <c r="K5" s="2" t="s">
        <v>13</v>
      </c>
      <c r="L5" s="2" t="s">
        <v>14</v>
      </c>
      <c r="M5" s="5" t="s">
        <v>15</v>
      </c>
      <c r="N5" s="2" t="s">
        <v>16</v>
      </c>
    </row>
    <row r="6" spans="1:16" s="9" customFormat="1" ht="24" customHeight="1" x14ac:dyDescent="0.25">
      <c r="A6" s="7" t="s">
        <v>17</v>
      </c>
      <c r="B6" s="8">
        <f t="shared" ref="B6:N6" si="0">+B92</f>
        <v>84434691.719999999</v>
      </c>
      <c r="C6" s="8">
        <f t="shared" si="0"/>
        <v>105639553.38000001</v>
      </c>
      <c r="D6" s="8">
        <f>+D7+D14+D24+D55+D71</f>
        <v>117870085.98</v>
      </c>
      <c r="E6" s="8">
        <f t="shared" si="0"/>
        <v>161318609.29000002</v>
      </c>
      <c r="F6" s="8">
        <f t="shared" si="0"/>
        <v>129550795.97999999</v>
      </c>
      <c r="G6" s="8">
        <f t="shared" si="0"/>
        <v>0</v>
      </c>
      <c r="H6" s="8">
        <f t="shared" si="0"/>
        <v>184732208.91000003</v>
      </c>
      <c r="I6" s="8">
        <f t="shared" si="0"/>
        <v>0</v>
      </c>
      <c r="J6" s="8">
        <f t="shared" si="0"/>
        <v>0</v>
      </c>
      <c r="K6" s="8">
        <f t="shared" si="0"/>
        <v>0</v>
      </c>
      <c r="L6" s="8">
        <f t="shared" si="0"/>
        <v>0</v>
      </c>
      <c r="M6" s="8">
        <f t="shared" si="0"/>
        <v>0</v>
      </c>
      <c r="N6" s="8">
        <f t="shared" si="0"/>
        <v>783545945.25999999</v>
      </c>
    </row>
    <row r="7" spans="1:16" x14ac:dyDescent="0.25">
      <c r="A7" s="10" t="s">
        <v>18</v>
      </c>
      <c r="B7" s="11">
        <f t="shared" ref="B7:M7" si="1">+SUM(B8:B13)</f>
        <v>66821008.279999994</v>
      </c>
      <c r="C7" s="11">
        <f t="shared" si="1"/>
        <v>74157120.219999999</v>
      </c>
      <c r="D7" s="11">
        <f t="shared" si="1"/>
        <v>69669992.75</v>
      </c>
      <c r="E7" s="11">
        <f t="shared" si="1"/>
        <v>92786854.470000014</v>
      </c>
      <c r="F7" s="11">
        <f t="shared" si="1"/>
        <v>71942810.409999996</v>
      </c>
      <c r="G7" s="11">
        <f t="shared" si="1"/>
        <v>0</v>
      </c>
      <c r="H7" s="11">
        <f t="shared" si="1"/>
        <v>70940432.370000005</v>
      </c>
      <c r="I7" s="11">
        <f t="shared" si="1"/>
        <v>0</v>
      </c>
      <c r="J7" s="11">
        <f t="shared" si="1"/>
        <v>0</v>
      </c>
      <c r="K7" s="11">
        <f t="shared" si="1"/>
        <v>0</v>
      </c>
      <c r="L7" s="11">
        <f t="shared" si="1"/>
        <v>0</v>
      </c>
      <c r="M7" s="11">
        <f t="shared" si="1"/>
        <v>0</v>
      </c>
      <c r="N7" s="11">
        <f>+N13+N11+N9+N8</f>
        <v>446318218.5</v>
      </c>
    </row>
    <row r="8" spans="1:16" x14ac:dyDescent="0.25">
      <c r="A8" s="12" t="s">
        <v>19</v>
      </c>
      <c r="B8" s="13">
        <v>54948466.659999996</v>
      </c>
      <c r="C8" s="13">
        <v>62001117.859999999</v>
      </c>
      <c r="D8" s="13">
        <v>57494633.340000004</v>
      </c>
      <c r="E8" s="13">
        <v>58936542.450000003</v>
      </c>
      <c r="F8" s="13">
        <v>56957133.340000004</v>
      </c>
      <c r="G8" s="13">
        <v>0</v>
      </c>
      <c r="H8" s="13">
        <v>58689062.420000002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f>SUM(B8:M8)</f>
        <v>349026956.06999999</v>
      </c>
      <c r="O8" s="15"/>
    </row>
    <row r="9" spans="1:16" x14ac:dyDescent="0.25">
      <c r="A9" s="12" t="s">
        <v>20</v>
      </c>
      <c r="B9" s="13">
        <v>3506436.66</v>
      </c>
      <c r="C9" s="13">
        <v>3505000</v>
      </c>
      <c r="D9" s="13">
        <v>3520000</v>
      </c>
      <c r="E9" s="13">
        <v>25171777.789999999</v>
      </c>
      <c r="F9" s="13">
        <v>6353416.6799999997</v>
      </c>
      <c r="G9" s="13">
        <v>0</v>
      </c>
      <c r="H9" s="13">
        <v>3506500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f>SUM(B9:M9)</f>
        <v>45563131.130000003</v>
      </c>
    </row>
    <row r="10" spans="1:16" hidden="1" x14ac:dyDescent="0.25">
      <c r="A10" s="12" t="s">
        <v>21</v>
      </c>
      <c r="B10" s="13"/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f>SUM(B10:M10)</f>
        <v>0</v>
      </c>
    </row>
    <row r="11" spans="1:16" x14ac:dyDescent="0.25">
      <c r="A11" s="12" t="s">
        <v>95</v>
      </c>
      <c r="B11" s="13">
        <v>0</v>
      </c>
      <c r="C11" s="13">
        <v>79659.19</v>
      </c>
      <c r="D11" s="13">
        <v>21617</v>
      </c>
      <c r="E11" s="13">
        <v>45131.72</v>
      </c>
      <c r="F11" s="13">
        <v>58238</v>
      </c>
      <c r="G11" s="13"/>
      <c r="H11" s="13">
        <v>40972.839999999997</v>
      </c>
      <c r="I11" s="13"/>
      <c r="J11" s="13"/>
      <c r="K11" s="13"/>
      <c r="L11" s="13"/>
      <c r="M11" s="13"/>
      <c r="N11" s="13">
        <f>+C11+D11+E11+F11+H11</f>
        <v>245618.75</v>
      </c>
    </row>
    <row r="12" spans="1:16" hidden="1" x14ac:dyDescent="0.25">
      <c r="A12" s="12" t="s">
        <v>22</v>
      </c>
      <c r="B12" s="13"/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f>SUM(B12:M12)</f>
        <v>0</v>
      </c>
    </row>
    <row r="13" spans="1:16" x14ac:dyDescent="0.25">
      <c r="A13" s="12" t="s">
        <v>23</v>
      </c>
      <c r="B13" s="13">
        <v>8366104.96</v>
      </c>
      <c r="C13" s="13">
        <v>8571343.1699999999</v>
      </c>
      <c r="D13" s="13">
        <v>8633742.4100000001</v>
      </c>
      <c r="E13" s="13">
        <v>8633402.5099999998</v>
      </c>
      <c r="F13" s="13">
        <v>8574022.3900000006</v>
      </c>
      <c r="G13" s="13">
        <v>0</v>
      </c>
      <c r="H13" s="13">
        <v>8703897.1099999994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f>SUM(B13:M13)</f>
        <v>51482512.549999997</v>
      </c>
    </row>
    <row r="14" spans="1:16" x14ac:dyDescent="0.25">
      <c r="A14" s="10" t="s">
        <v>24</v>
      </c>
      <c r="B14" s="11">
        <f t="shared" ref="B14:N14" si="2">+SUM(B15:B23)</f>
        <v>17564636.010000002</v>
      </c>
      <c r="C14" s="11">
        <f t="shared" si="2"/>
        <v>23170977.68</v>
      </c>
      <c r="D14" s="11">
        <f t="shared" si="2"/>
        <v>31804984.620000001</v>
      </c>
      <c r="E14" s="11">
        <f t="shared" si="2"/>
        <v>24203018.240000002</v>
      </c>
      <c r="F14" s="11">
        <f t="shared" si="2"/>
        <v>18708225.849999998</v>
      </c>
      <c r="G14" s="11">
        <f t="shared" si="2"/>
        <v>0</v>
      </c>
      <c r="H14" s="11">
        <f t="shared" si="2"/>
        <v>54554637.650000006</v>
      </c>
      <c r="I14" s="11">
        <f t="shared" si="2"/>
        <v>0</v>
      </c>
      <c r="J14" s="11">
        <f t="shared" si="2"/>
        <v>0</v>
      </c>
      <c r="K14" s="11">
        <f t="shared" si="2"/>
        <v>0</v>
      </c>
      <c r="L14" s="11">
        <f t="shared" si="2"/>
        <v>0</v>
      </c>
      <c r="M14" s="11">
        <f t="shared" si="2"/>
        <v>0</v>
      </c>
      <c r="N14" s="11">
        <f t="shared" si="2"/>
        <v>170006480.05000001</v>
      </c>
    </row>
    <row r="15" spans="1:16" x14ac:dyDescent="0.25">
      <c r="A15" s="12" t="s">
        <v>25</v>
      </c>
      <c r="B15" s="25">
        <v>703313.84</v>
      </c>
      <c r="C15" s="25">
        <v>1641723.76</v>
      </c>
      <c r="D15" s="25">
        <v>729610.55</v>
      </c>
      <c r="E15" s="25">
        <v>1646377.01</v>
      </c>
      <c r="F15" s="25">
        <v>1324118.95</v>
      </c>
      <c r="G15" s="25">
        <v>0</v>
      </c>
      <c r="H15" s="25">
        <v>1360435.4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5">
        <f t="shared" ref="N15:N23" si="3">SUM(B15:M15)</f>
        <v>7405579.5099999998</v>
      </c>
    </row>
    <row r="16" spans="1:16" x14ac:dyDescent="0.25">
      <c r="A16" s="12" t="s">
        <v>26</v>
      </c>
      <c r="B16" s="25">
        <v>0</v>
      </c>
      <c r="C16" s="25">
        <v>582946.63</v>
      </c>
      <c r="D16" s="25">
        <v>264394.11</v>
      </c>
      <c r="E16" s="25">
        <v>151727.6</v>
      </c>
      <c r="F16" s="25">
        <v>86581</v>
      </c>
      <c r="G16" s="25">
        <v>0</v>
      </c>
      <c r="H16" s="25">
        <v>97585.3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f t="shared" si="3"/>
        <v>1183234.6399999999</v>
      </c>
    </row>
    <row r="17" spans="1:14" x14ac:dyDescent="0.25">
      <c r="A17" s="12" t="s">
        <v>27</v>
      </c>
      <c r="B17" s="25">
        <v>3815712.29</v>
      </c>
      <c r="C17" s="25">
        <v>4579641</v>
      </c>
      <c r="D17" s="25">
        <v>4153530.48</v>
      </c>
      <c r="E17" s="25">
        <v>5450924.4900000002</v>
      </c>
      <c r="F17" s="25">
        <v>4494280.6900000004</v>
      </c>
      <c r="G17" s="25">
        <v>0</v>
      </c>
      <c r="H17" s="25">
        <v>6502433.7000000002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f t="shared" si="3"/>
        <v>28996522.649999999</v>
      </c>
    </row>
    <row r="18" spans="1:14" x14ac:dyDescent="0.25">
      <c r="A18" s="12" t="s">
        <v>28</v>
      </c>
      <c r="B18" s="25">
        <v>248000</v>
      </c>
      <c r="C18" s="25">
        <v>328838.88</v>
      </c>
      <c r="D18" s="25">
        <v>248000</v>
      </c>
      <c r="E18" s="25">
        <v>1500000</v>
      </c>
      <c r="F18" s="25">
        <v>1300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f t="shared" si="3"/>
        <v>2326138.8799999999</v>
      </c>
    </row>
    <row r="19" spans="1:14" x14ac:dyDescent="0.25">
      <c r="A19" s="12" t="s">
        <v>29</v>
      </c>
      <c r="B19" s="25">
        <v>3272712.88</v>
      </c>
      <c r="C19" s="25">
        <v>6552016.0300000003</v>
      </c>
      <c r="D19" s="25">
        <v>3529299.97</v>
      </c>
      <c r="E19" s="25">
        <v>3714560.6</v>
      </c>
      <c r="F19" s="25">
        <v>2516795.5499999998</v>
      </c>
      <c r="G19" s="25">
        <v>0</v>
      </c>
      <c r="H19" s="25">
        <v>6407524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f t="shared" si="3"/>
        <v>25992909.030000001</v>
      </c>
    </row>
    <row r="20" spans="1:14" x14ac:dyDescent="0.25">
      <c r="A20" s="12" t="s">
        <v>30</v>
      </c>
      <c r="B20" s="25">
        <v>1529729.75</v>
      </c>
      <c r="C20" s="25">
        <v>472281.63</v>
      </c>
      <c r="D20" s="25">
        <v>764289.22</v>
      </c>
      <c r="E20" s="25">
        <v>1107191.02</v>
      </c>
      <c r="F20" s="25">
        <v>812108.03</v>
      </c>
      <c r="G20" s="25">
        <v>0</v>
      </c>
      <c r="H20" s="25">
        <v>483305.35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f t="shared" si="3"/>
        <v>5168904.9999999991</v>
      </c>
    </row>
    <row r="21" spans="1:14" ht="31.5" x14ac:dyDescent="0.25">
      <c r="A21" s="12" t="s">
        <v>31</v>
      </c>
      <c r="B21" s="25">
        <v>489686.21</v>
      </c>
      <c r="C21" s="25">
        <v>569572.84</v>
      </c>
      <c r="D21" s="25">
        <v>597291.62</v>
      </c>
      <c r="E21" s="25">
        <v>2090812.38</v>
      </c>
      <c r="F21" s="25">
        <v>795650.03</v>
      </c>
      <c r="G21" s="25">
        <v>0</v>
      </c>
      <c r="H21" s="25">
        <v>2835137.75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5">
        <f t="shared" si="3"/>
        <v>7378150.8300000001</v>
      </c>
    </row>
    <row r="22" spans="1:14" x14ac:dyDescent="0.25">
      <c r="A22" s="12" t="s">
        <v>32</v>
      </c>
      <c r="B22" s="25">
        <v>7505481.04</v>
      </c>
      <c r="C22" s="25">
        <v>8443956.9100000001</v>
      </c>
      <c r="D22" s="25">
        <v>21004068.670000002</v>
      </c>
      <c r="E22" s="25">
        <v>3363877.14</v>
      </c>
      <c r="F22" s="25">
        <v>7433886.3099999996</v>
      </c>
      <c r="G22" s="25">
        <v>0</v>
      </c>
      <c r="H22" s="25">
        <v>23163824.23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f t="shared" si="3"/>
        <v>70915094.300000012</v>
      </c>
    </row>
    <row r="23" spans="1:14" x14ac:dyDescent="0.25">
      <c r="A23" s="12" t="s">
        <v>33</v>
      </c>
      <c r="B23" s="25">
        <v>0</v>
      </c>
      <c r="C23" s="25">
        <v>0</v>
      </c>
      <c r="D23" s="25">
        <v>514500</v>
      </c>
      <c r="E23" s="25">
        <v>5177548</v>
      </c>
      <c r="F23" s="25">
        <v>1243505.29</v>
      </c>
      <c r="G23" s="25">
        <v>0</v>
      </c>
      <c r="H23" s="25">
        <v>13704391.92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f t="shared" si="3"/>
        <v>20639945.210000001</v>
      </c>
    </row>
    <row r="24" spans="1:14" x14ac:dyDescent="0.25">
      <c r="A24" s="10" t="s">
        <v>34</v>
      </c>
      <c r="B24" s="26">
        <f t="shared" ref="B24:M24" si="4">+SUM(B25:B38)</f>
        <v>49047.43</v>
      </c>
      <c r="C24" s="26">
        <f t="shared" si="4"/>
        <v>5457916.8399999999</v>
      </c>
      <c r="D24" s="26">
        <f t="shared" si="4"/>
        <v>4033147.34</v>
      </c>
      <c r="E24" s="26">
        <f t="shared" si="4"/>
        <v>14128136.52</v>
      </c>
      <c r="F24" s="26">
        <f t="shared" si="4"/>
        <v>16449582.76</v>
      </c>
      <c r="G24" s="26">
        <f t="shared" si="4"/>
        <v>0</v>
      </c>
      <c r="H24" s="26">
        <f t="shared" si="4"/>
        <v>21962594.300000001</v>
      </c>
      <c r="I24" s="26">
        <f t="shared" si="4"/>
        <v>0</v>
      </c>
      <c r="J24" s="26">
        <f t="shared" si="4"/>
        <v>0</v>
      </c>
      <c r="K24" s="26">
        <f t="shared" si="4"/>
        <v>0</v>
      </c>
      <c r="L24" s="26">
        <f t="shared" si="4"/>
        <v>0</v>
      </c>
      <c r="M24" s="26">
        <f t="shared" si="4"/>
        <v>0</v>
      </c>
      <c r="N24" s="26">
        <f>+N25+N26+N33+N34+N35+N36+N37+N38</f>
        <v>62080425.190000013</v>
      </c>
    </row>
    <row r="25" spans="1:14" x14ac:dyDescent="0.25">
      <c r="A25" s="12" t="s">
        <v>35</v>
      </c>
      <c r="B25" s="25">
        <v>49047.43</v>
      </c>
      <c r="C25" s="25">
        <v>1805844.99</v>
      </c>
      <c r="D25" s="25">
        <v>306646.74</v>
      </c>
      <c r="E25" s="25">
        <v>8932896.5199999996</v>
      </c>
      <c r="F25" s="25">
        <v>113670</v>
      </c>
      <c r="G25" s="25">
        <v>0</v>
      </c>
      <c r="H25" s="25">
        <v>9529326.8300000001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f t="shared" ref="N25:N38" si="5">SUM(B25:M25)</f>
        <v>20737432.509999998</v>
      </c>
    </row>
    <row r="26" spans="1:14" x14ac:dyDescent="0.25">
      <c r="A26" s="12" t="s">
        <v>36</v>
      </c>
      <c r="B26" s="25"/>
      <c r="C26" s="25">
        <v>0</v>
      </c>
      <c r="D26" s="25">
        <v>457934.4</v>
      </c>
      <c r="E26" s="25">
        <v>400237.24</v>
      </c>
      <c r="F26" s="25">
        <v>139091.74</v>
      </c>
      <c r="G26" s="25">
        <v>0</v>
      </c>
      <c r="H26" s="25">
        <v>276089.71999999997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f t="shared" si="5"/>
        <v>1273353.1000000001</v>
      </c>
    </row>
    <row r="27" spans="1:14" hidden="1" x14ac:dyDescent="0.25">
      <c r="A27" s="12" t="s">
        <v>37</v>
      </c>
      <c r="B27" s="25"/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f t="shared" si="5"/>
        <v>0</v>
      </c>
    </row>
    <row r="28" spans="1:14" hidden="1" x14ac:dyDescent="0.25">
      <c r="A28" s="12" t="s">
        <v>38</v>
      </c>
      <c r="B28" s="25"/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f t="shared" si="5"/>
        <v>0</v>
      </c>
    </row>
    <row r="29" spans="1:14" hidden="1" x14ac:dyDescent="0.25">
      <c r="A29" s="12" t="s">
        <v>39</v>
      </c>
      <c r="B29" s="25"/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f t="shared" si="5"/>
        <v>0</v>
      </c>
    </row>
    <row r="30" spans="1:14" hidden="1" x14ac:dyDescent="0.25">
      <c r="A30" s="12" t="s">
        <v>40</v>
      </c>
      <c r="B30" s="25"/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f t="shared" si="5"/>
        <v>0</v>
      </c>
    </row>
    <row r="31" spans="1:14" hidden="1" x14ac:dyDescent="0.25">
      <c r="A31" s="12" t="s">
        <v>41</v>
      </c>
      <c r="B31" s="25"/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f t="shared" si="5"/>
        <v>0</v>
      </c>
    </row>
    <row r="32" spans="1:14" ht="31.5" hidden="1" x14ac:dyDescent="0.25">
      <c r="A32" s="12" t="s">
        <v>42</v>
      </c>
      <c r="B32" s="25"/>
      <c r="C32" s="25">
        <v>0</v>
      </c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f t="shared" si="5"/>
        <v>0</v>
      </c>
    </row>
    <row r="33" spans="1:14" x14ac:dyDescent="0.25">
      <c r="A33" s="12" t="s">
        <v>106</v>
      </c>
      <c r="B33" s="25"/>
      <c r="C33" s="25"/>
      <c r="D33" s="25"/>
      <c r="E33" s="25"/>
      <c r="F33" s="25">
        <v>135901.37</v>
      </c>
      <c r="G33" s="25"/>
      <c r="H33" s="25"/>
      <c r="I33" s="25"/>
      <c r="J33" s="25"/>
      <c r="K33" s="25"/>
      <c r="L33" s="25"/>
      <c r="M33" s="25"/>
      <c r="N33" s="25">
        <f>+F33</f>
        <v>135901.37</v>
      </c>
    </row>
    <row r="34" spans="1:14" x14ac:dyDescent="0.25">
      <c r="A34" s="12" t="s">
        <v>96</v>
      </c>
      <c r="B34" s="25">
        <v>0</v>
      </c>
      <c r="C34" s="25">
        <v>2474460</v>
      </c>
      <c r="D34" s="25"/>
      <c r="E34" s="25">
        <v>2812500</v>
      </c>
      <c r="F34" s="25">
        <v>12500.08</v>
      </c>
      <c r="G34" s="25"/>
      <c r="H34" s="25">
        <v>7424855</v>
      </c>
      <c r="I34" s="25"/>
      <c r="J34" s="25"/>
      <c r="K34" s="25"/>
      <c r="L34" s="25"/>
      <c r="M34" s="25"/>
      <c r="N34" s="25">
        <f>+C34+E34+F34+H34</f>
        <v>12724315.08</v>
      </c>
    </row>
    <row r="35" spans="1:14" x14ac:dyDescent="0.25">
      <c r="A35" s="12" t="s">
        <v>99</v>
      </c>
      <c r="B35" s="25">
        <v>0</v>
      </c>
      <c r="C35" s="25">
        <v>0</v>
      </c>
      <c r="D35" s="25">
        <v>248000.03</v>
      </c>
      <c r="E35" s="25">
        <v>18096.48</v>
      </c>
      <c r="F35" s="25">
        <v>517683.01</v>
      </c>
      <c r="G35" s="25"/>
      <c r="H35" s="25"/>
      <c r="I35" s="25"/>
      <c r="J35" s="25"/>
      <c r="K35" s="25"/>
      <c r="L35" s="25"/>
      <c r="M35" s="25"/>
      <c r="N35" s="25">
        <f>+D35+E35+F35</f>
        <v>783779.52</v>
      </c>
    </row>
    <row r="36" spans="1:14" x14ac:dyDescent="0.25">
      <c r="A36" s="21" t="s">
        <v>97</v>
      </c>
      <c r="B36" s="25">
        <v>0</v>
      </c>
      <c r="C36" s="25">
        <v>41477</v>
      </c>
      <c r="D36" s="25">
        <v>942632.04</v>
      </c>
      <c r="E36" s="13">
        <v>153668.70000000001</v>
      </c>
      <c r="F36" s="13">
        <v>1634653.15</v>
      </c>
      <c r="H36" s="1">
        <v>309702.89</v>
      </c>
      <c r="N36" s="25">
        <f>+C36+D36+E36+F36+H36</f>
        <v>3082133.78</v>
      </c>
    </row>
    <row r="37" spans="1:14" x14ac:dyDescent="0.25">
      <c r="A37" s="21" t="s">
        <v>98</v>
      </c>
      <c r="B37" s="25">
        <v>0</v>
      </c>
      <c r="C37" s="25">
        <v>44545</v>
      </c>
      <c r="D37" s="25"/>
      <c r="F37" s="13">
        <v>11057811.060000001</v>
      </c>
      <c r="H37" s="1">
        <v>257830</v>
      </c>
      <c r="N37" s="15">
        <f>+C37+F37+H37</f>
        <v>11360186.060000001</v>
      </c>
    </row>
    <row r="38" spans="1:14" x14ac:dyDescent="0.25">
      <c r="A38" s="38" t="s">
        <v>43</v>
      </c>
      <c r="B38" s="25">
        <v>0</v>
      </c>
      <c r="C38" s="25">
        <v>1091589.8500000001</v>
      </c>
      <c r="D38" s="25">
        <v>2077934.13</v>
      </c>
      <c r="E38" s="25">
        <v>1810737.58</v>
      </c>
      <c r="F38" s="25">
        <v>2838272.35</v>
      </c>
      <c r="G38" s="25">
        <v>0</v>
      </c>
      <c r="H38" s="25">
        <v>4164789.86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N38" s="25">
        <f>C38+D38+E38+H38+F38</f>
        <v>11983323.77</v>
      </c>
    </row>
    <row r="39" spans="1:14" x14ac:dyDescent="0.25">
      <c r="A39" s="10" t="s">
        <v>44</v>
      </c>
      <c r="B39" s="26">
        <f t="shared" ref="B39:N39" si="6">+SUM(B40:B47)</f>
        <v>0</v>
      </c>
      <c r="C39" s="26">
        <f t="shared" si="6"/>
        <v>2000000</v>
      </c>
      <c r="D39" s="26">
        <f t="shared" si="6"/>
        <v>0</v>
      </c>
      <c r="E39" s="26">
        <f t="shared" si="6"/>
        <v>230000</v>
      </c>
      <c r="F39" s="26">
        <f t="shared" si="6"/>
        <v>4770000</v>
      </c>
      <c r="G39" s="26">
        <f t="shared" si="6"/>
        <v>0</v>
      </c>
      <c r="H39" s="26">
        <f t="shared" si="6"/>
        <v>0</v>
      </c>
      <c r="I39" s="26">
        <f t="shared" si="6"/>
        <v>0</v>
      </c>
      <c r="J39" s="26">
        <f t="shared" si="6"/>
        <v>0</v>
      </c>
      <c r="K39" s="26">
        <f t="shared" si="6"/>
        <v>0</v>
      </c>
      <c r="L39" s="26">
        <f t="shared" si="6"/>
        <v>0</v>
      </c>
      <c r="M39" s="26">
        <f t="shared" si="6"/>
        <v>0</v>
      </c>
      <c r="N39" s="26">
        <f t="shared" si="6"/>
        <v>7000000</v>
      </c>
    </row>
    <row r="40" spans="1:14" x14ac:dyDescent="0.25">
      <c r="A40" s="12" t="s">
        <v>45</v>
      </c>
      <c r="B40" s="25"/>
      <c r="C40" s="25">
        <v>2000000</v>
      </c>
      <c r="D40" s="25">
        <v>0</v>
      </c>
      <c r="E40" s="25">
        <v>230000</v>
      </c>
      <c r="F40" s="25">
        <v>4770000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ref="N40:N47" si="7">SUM(B40:M40)</f>
        <v>7000000</v>
      </c>
    </row>
    <row r="41" spans="1:14" hidden="1" x14ac:dyDescent="0.25">
      <c r="A41" s="12" t="s">
        <v>46</v>
      </c>
      <c r="B41" s="25"/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7"/>
        <v>0</v>
      </c>
    </row>
    <row r="42" spans="1:14" hidden="1" x14ac:dyDescent="0.25">
      <c r="A42" s="12" t="s">
        <v>47</v>
      </c>
      <c r="B42" s="25">
        <v>0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f t="shared" si="7"/>
        <v>0</v>
      </c>
    </row>
    <row r="43" spans="1:14" ht="31.5" hidden="1" x14ac:dyDescent="0.25">
      <c r="A43" s="12" t="s">
        <v>48</v>
      </c>
      <c r="B43" s="25"/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f t="shared" si="7"/>
        <v>0</v>
      </c>
    </row>
    <row r="44" spans="1:14" ht="31.5" hidden="1" x14ac:dyDescent="0.25">
      <c r="A44" s="12" t="s">
        <v>49</v>
      </c>
      <c r="B44" s="25"/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f t="shared" si="7"/>
        <v>0</v>
      </c>
    </row>
    <row r="45" spans="1:14" hidden="1" x14ac:dyDescent="0.25">
      <c r="A45" s="12" t="s">
        <v>50</v>
      </c>
      <c r="B45" s="25"/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si="7"/>
        <v>0</v>
      </c>
    </row>
    <row r="46" spans="1:14" hidden="1" x14ac:dyDescent="0.25">
      <c r="A46" s="12" t="s">
        <v>51</v>
      </c>
      <c r="B46" s="25"/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f t="shared" si="7"/>
        <v>0</v>
      </c>
    </row>
    <row r="47" spans="1:14" hidden="1" x14ac:dyDescent="0.25">
      <c r="A47" s="12" t="s">
        <v>52</v>
      </c>
      <c r="B47" s="25"/>
      <c r="C47" s="25">
        <v>0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f t="shared" si="7"/>
        <v>0</v>
      </c>
    </row>
    <row r="48" spans="1:14" hidden="1" x14ac:dyDescent="0.25">
      <c r="A48" s="10" t="s">
        <v>53</v>
      </c>
      <c r="B48" s="26">
        <f t="shared" ref="B48:N48" si="8">SUM(B49:B54)</f>
        <v>0</v>
      </c>
      <c r="C48" s="26">
        <f t="shared" si="8"/>
        <v>0</v>
      </c>
      <c r="D48" s="26">
        <f t="shared" si="8"/>
        <v>0</v>
      </c>
      <c r="E48" s="26">
        <f t="shared" si="8"/>
        <v>0</v>
      </c>
      <c r="F48" s="26">
        <f t="shared" si="8"/>
        <v>0</v>
      </c>
      <c r="G48" s="26">
        <f t="shared" si="8"/>
        <v>0</v>
      </c>
      <c r="H48" s="26">
        <f>+'[1]Presupuesto Aprobado-Ejec '!J45</f>
        <v>0</v>
      </c>
      <c r="I48" s="26">
        <f t="shared" ref="I48" si="9">SUM(I49:I54)</f>
        <v>0</v>
      </c>
      <c r="J48" s="26">
        <v>0</v>
      </c>
      <c r="K48" s="26">
        <f t="shared" si="8"/>
        <v>0</v>
      </c>
      <c r="L48" s="26">
        <v>0</v>
      </c>
      <c r="M48" s="26">
        <v>0</v>
      </c>
      <c r="N48" s="26">
        <f t="shared" si="8"/>
        <v>0</v>
      </c>
    </row>
    <row r="49" spans="1:14" hidden="1" x14ac:dyDescent="0.25">
      <c r="A49" s="12" t="s">
        <v>54</v>
      </c>
      <c r="B49" s="25"/>
      <c r="C49" s="25"/>
      <c r="D49" s="25"/>
      <c r="E49" s="25"/>
      <c r="F49" s="25"/>
      <c r="G49" s="25"/>
      <c r="H49" s="25">
        <f>+'[1]Presupuesto Aprobado-Ejec '!J46</f>
        <v>0</v>
      </c>
      <c r="I49" s="25"/>
      <c r="J49" s="27"/>
      <c r="K49" s="25"/>
      <c r="L49" s="25"/>
      <c r="M49" s="25"/>
      <c r="N49" s="25">
        <f t="shared" ref="N49:N54" si="10">SUM(B49:M49)</f>
        <v>0</v>
      </c>
    </row>
    <row r="50" spans="1:14" hidden="1" x14ac:dyDescent="0.25">
      <c r="A50" s="12" t="s">
        <v>55</v>
      </c>
      <c r="B50" s="25"/>
      <c r="C50" s="25"/>
      <c r="D50" s="25"/>
      <c r="E50" s="25"/>
      <c r="F50" s="25"/>
      <c r="G50" s="25"/>
      <c r="H50" s="25">
        <f>+'[1]Presupuesto Aprobado-Ejec '!J47</f>
        <v>0</v>
      </c>
      <c r="I50" s="25"/>
      <c r="J50" s="27"/>
      <c r="K50" s="25"/>
      <c r="L50" s="25"/>
      <c r="M50" s="25"/>
      <c r="N50" s="25">
        <f t="shared" si="10"/>
        <v>0</v>
      </c>
    </row>
    <row r="51" spans="1:14" hidden="1" x14ac:dyDescent="0.25">
      <c r="A51" s="12" t="s">
        <v>56</v>
      </c>
      <c r="B51" s="25"/>
      <c r="C51" s="25"/>
      <c r="D51" s="25"/>
      <c r="E51" s="25"/>
      <c r="F51" s="25"/>
      <c r="G51" s="25"/>
      <c r="H51" s="25">
        <f>+'[1]Presupuesto Aprobado-Ejec '!J48</f>
        <v>0</v>
      </c>
      <c r="I51" s="25"/>
      <c r="J51" s="27"/>
      <c r="K51" s="25"/>
      <c r="L51" s="25"/>
      <c r="M51" s="25"/>
      <c r="N51" s="25">
        <f t="shared" si="10"/>
        <v>0</v>
      </c>
    </row>
    <row r="52" spans="1:14" ht="31.5" hidden="1" x14ac:dyDescent="0.25">
      <c r="A52" s="12" t="s">
        <v>57</v>
      </c>
      <c r="B52" s="25"/>
      <c r="C52" s="25"/>
      <c r="D52" s="25"/>
      <c r="E52" s="25"/>
      <c r="F52" s="25"/>
      <c r="G52" s="25"/>
      <c r="H52" s="25">
        <f>+'[1]Presupuesto Aprobado-Ejec '!J49</f>
        <v>0</v>
      </c>
      <c r="I52" s="25"/>
      <c r="J52" s="27"/>
      <c r="K52" s="25"/>
      <c r="L52" s="25"/>
      <c r="M52" s="25"/>
      <c r="N52" s="25">
        <f t="shared" si="10"/>
        <v>0</v>
      </c>
    </row>
    <row r="53" spans="1:14" hidden="1" x14ac:dyDescent="0.25">
      <c r="A53" s="12" t="s">
        <v>58</v>
      </c>
      <c r="B53" s="25"/>
      <c r="C53" s="25"/>
      <c r="D53" s="25"/>
      <c r="E53" s="25"/>
      <c r="F53" s="25"/>
      <c r="G53" s="25"/>
      <c r="H53" s="25">
        <f>+'[1]Presupuesto Aprobado-Ejec '!J50</f>
        <v>0</v>
      </c>
      <c r="I53" s="25"/>
      <c r="J53" s="27"/>
      <c r="K53" s="25"/>
      <c r="L53" s="25"/>
      <c r="M53" s="25"/>
      <c r="N53" s="25">
        <f t="shared" si="10"/>
        <v>0</v>
      </c>
    </row>
    <row r="54" spans="1:14" hidden="1" x14ac:dyDescent="0.25">
      <c r="A54" s="12" t="s">
        <v>59</v>
      </c>
      <c r="B54" s="25"/>
      <c r="C54" s="25"/>
      <c r="D54" s="25"/>
      <c r="E54" s="25"/>
      <c r="F54" s="25"/>
      <c r="G54" s="25"/>
      <c r="H54" s="25">
        <f>+'[1]Presupuesto Aprobado-Ejec '!J51</f>
        <v>0</v>
      </c>
      <c r="I54" s="25"/>
      <c r="J54" s="27"/>
      <c r="K54" s="25"/>
      <c r="L54" s="25"/>
      <c r="M54" s="25"/>
      <c r="N54" s="25">
        <f t="shared" si="10"/>
        <v>0</v>
      </c>
    </row>
    <row r="55" spans="1:14" x14ac:dyDescent="0.25">
      <c r="A55" s="10" t="s">
        <v>60</v>
      </c>
      <c r="B55" s="26">
        <f t="shared" ref="B55:M55" si="11">+SUM(B56:B64)</f>
        <v>0</v>
      </c>
      <c r="C55" s="26">
        <f>+C67</f>
        <v>147489</v>
      </c>
      <c r="D55" s="26">
        <f>+D69+D68+D67+D66+D65</f>
        <v>3165828.11</v>
      </c>
      <c r="E55" s="26">
        <f>+E69+E67+E65</f>
        <v>4080013.1399999997</v>
      </c>
      <c r="F55" s="26">
        <f>+F70+F69+F65</f>
        <v>409726.27</v>
      </c>
      <c r="G55" s="26">
        <f t="shared" si="11"/>
        <v>0</v>
      </c>
      <c r="H55" s="26">
        <f>+H69+H66+H65</f>
        <v>4890649.83</v>
      </c>
      <c r="I55" s="26">
        <f t="shared" si="11"/>
        <v>0</v>
      </c>
      <c r="J55" s="26">
        <f t="shared" si="11"/>
        <v>0</v>
      </c>
      <c r="K55" s="26">
        <f t="shared" si="11"/>
        <v>0</v>
      </c>
      <c r="L55" s="26">
        <f t="shared" si="11"/>
        <v>0</v>
      </c>
      <c r="M55" s="26">
        <f t="shared" si="11"/>
        <v>0</v>
      </c>
      <c r="N55" s="26">
        <f>+N65+N66+N67+N68+N69+N70</f>
        <v>12693706.35</v>
      </c>
    </row>
    <row r="56" spans="1:14" hidden="1" x14ac:dyDescent="0.25">
      <c r="A56" s="12" t="s">
        <v>61</v>
      </c>
      <c r="B56" s="25"/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f t="shared" ref="N56:N64" si="12">SUM(B56:M56)</f>
        <v>0</v>
      </c>
    </row>
    <row r="57" spans="1:14" hidden="1" x14ac:dyDescent="0.25">
      <c r="A57" s="12" t="s">
        <v>62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f t="shared" si="12"/>
        <v>0</v>
      </c>
    </row>
    <row r="58" spans="1:14" hidden="1" x14ac:dyDescent="0.25">
      <c r="A58" s="12" t="s">
        <v>63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f t="shared" si="12"/>
        <v>0</v>
      </c>
    </row>
    <row r="59" spans="1:14" hidden="1" x14ac:dyDescent="0.25">
      <c r="A59" s="12" t="s">
        <v>64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f t="shared" si="12"/>
        <v>0</v>
      </c>
    </row>
    <row r="60" spans="1:14" hidden="1" x14ac:dyDescent="0.25">
      <c r="A60" s="12" t="s">
        <v>65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f t="shared" si="12"/>
        <v>0</v>
      </c>
    </row>
    <row r="61" spans="1:14" hidden="1" x14ac:dyDescent="0.25">
      <c r="A61" s="12" t="s">
        <v>66</v>
      </c>
      <c r="B61" s="25"/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f t="shared" si="12"/>
        <v>0</v>
      </c>
    </row>
    <row r="62" spans="1:14" hidden="1" x14ac:dyDescent="0.25">
      <c r="A62" s="12" t="s">
        <v>67</v>
      </c>
      <c r="B62" s="25"/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f t="shared" si="12"/>
        <v>0</v>
      </c>
    </row>
    <row r="63" spans="1:14" hidden="1" x14ac:dyDescent="0.25">
      <c r="A63" s="12" t="s">
        <v>68</v>
      </c>
      <c r="B63" s="25"/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f t="shared" si="12"/>
        <v>0</v>
      </c>
    </row>
    <row r="64" spans="1:14" hidden="1" x14ac:dyDescent="0.25">
      <c r="A64" s="12" t="s">
        <v>69</v>
      </c>
      <c r="B64" s="25"/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f t="shared" si="12"/>
        <v>0</v>
      </c>
    </row>
    <row r="65" spans="1:14" x14ac:dyDescent="0.25">
      <c r="A65" s="12" t="s">
        <v>100</v>
      </c>
      <c r="B65" s="25"/>
      <c r="C65" s="25"/>
      <c r="D65" s="25">
        <v>123605</v>
      </c>
      <c r="E65" s="25">
        <v>1220120</v>
      </c>
      <c r="F65" s="25">
        <v>129776.4</v>
      </c>
      <c r="G65" s="25"/>
      <c r="H65" s="25">
        <v>4189765.11</v>
      </c>
      <c r="I65" s="25"/>
      <c r="J65" s="25"/>
      <c r="K65" s="25"/>
      <c r="L65" s="25"/>
      <c r="M65" s="25"/>
      <c r="N65" s="25">
        <f>+D65+E65+F65+H65</f>
        <v>5663266.5099999998</v>
      </c>
    </row>
    <row r="66" spans="1:14" x14ac:dyDescent="0.25">
      <c r="A66" s="12" t="s">
        <v>101</v>
      </c>
      <c r="B66" s="25"/>
      <c r="C66" s="25"/>
      <c r="D66" s="25">
        <v>669768</v>
      </c>
      <c r="E66" s="25"/>
      <c r="F66" s="25"/>
      <c r="G66" s="25"/>
      <c r="H66" s="25">
        <v>343347.08</v>
      </c>
      <c r="I66" s="25"/>
      <c r="J66" s="25"/>
      <c r="K66" s="25"/>
      <c r="L66" s="25"/>
      <c r="M66" s="25"/>
      <c r="N66" s="25">
        <f>+D66+H66</f>
        <v>1013115.0800000001</v>
      </c>
    </row>
    <row r="67" spans="1:14" x14ac:dyDescent="0.25">
      <c r="A67" s="12" t="s">
        <v>102</v>
      </c>
      <c r="B67" s="25">
        <v>0</v>
      </c>
      <c r="C67" s="25">
        <v>147489</v>
      </c>
      <c r="D67" s="25">
        <v>1933286.25</v>
      </c>
      <c r="E67" s="25">
        <v>1216000</v>
      </c>
      <c r="F67" s="25"/>
      <c r="G67" s="25"/>
      <c r="H67" s="25"/>
      <c r="I67" s="25"/>
      <c r="J67" s="25"/>
      <c r="K67" s="25"/>
      <c r="L67" s="25"/>
      <c r="M67" s="25"/>
      <c r="N67" s="25">
        <f>+C67+D67+E67</f>
        <v>3296775.25</v>
      </c>
    </row>
    <row r="68" spans="1:14" x14ac:dyDescent="0.25">
      <c r="A68" s="12" t="s">
        <v>103</v>
      </c>
      <c r="B68" s="25"/>
      <c r="C68" s="25"/>
      <c r="D68" s="25">
        <v>380168.86</v>
      </c>
      <c r="E68" s="25"/>
      <c r="F68" s="25"/>
      <c r="G68" s="25"/>
      <c r="H68" s="25"/>
      <c r="I68" s="25"/>
      <c r="J68" s="25"/>
      <c r="K68" s="25"/>
      <c r="L68" s="25"/>
      <c r="M68" s="25"/>
      <c r="N68" s="25">
        <f>+D68</f>
        <v>380168.86</v>
      </c>
    </row>
    <row r="69" spans="1:14" x14ac:dyDescent="0.25">
      <c r="A69" s="12" t="s">
        <v>104</v>
      </c>
      <c r="B69" s="25"/>
      <c r="C69" s="25"/>
      <c r="D69" s="25">
        <v>59000</v>
      </c>
      <c r="E69" s="25">
        <v>1643893.14</v>
      </c>
      <c r="F69" s="25">
        <v>244949.89</v>
      </c>
      <c r="G69" s="25"/>
      <c r="H69" s="25">
        <v>357537.64</v>
      </c>
      <c r="I69" s="25"/>
      <c r="J69" s="25"/>
      <c r="K69" s="25"/>
      <c r="L69" s="25"/>
      <c r="M69" s="25"/>
      <c r="N69" s="25">
        <f>+D69+E69+F69+H69</f>
        <v>2305380.67</v>
      </c>
    </row>
    <row r="70" spans="1:14" x14ac:dyDescent="0.25">
      <c r="A70" s="12" t="s">
        <v>105</v>
      </c>
      <c r="B70" s="25"/>
      <c r="C70" s="25"/>
      <c r="D70" s="25"/>
      <c r="E70" s="25"/>
      <c r="F70" s="25">
        <v>34999.980000000003</v>
      </c>
      <c r="G70" s="25"/>
      <c r="H70" s="25"/>
      <c r="I70" s="25"/>
      <c r="J70" s="25"/>
      <c r="K70" s="25"/>
      <c r="L70" s="25"/>
      <c r="M70" s="25"/>
      <c r="N70" s="25">
        <f>+F70</f>
        <v>34999.980000000003</v>
      </c>
    </row>
    <row r="71" spans="1:14" x14ac:dyDescent="0.25">
      <c r="A71" s="10" t="s">
        <v>70</v>
      </c>
      <c r="B71" s="26">
        <f t="shared" ref="B71:N71" si="13">SUM(B72:B75)</f>
        <v>0</v>
      </c>
      <c r="C71" s="26">
        <f t="shared" si="13"/>
        <v>706049.64</v>
      </c>
      <c r="D71" s="26">
        <f t="shared" si="13"/>
        <v>9196133.1600000001</v>
      </c>
      <c r="E71" s="26">
        <f t="shared" si="13"/>
        <v>25890586.920000002</v>
      </c>
      <c r="F71" s="26">
        <f t="shared" si="13"/>
        <v>17270450.690000001</v>
      </c>
      <c r="G71" s="26">
        <f t="shared" si="13"/>
        <v>0</v>
      </c>
      <c r="H71" s="26">
        <f t="shared" si="13"/>
        <v>32383894.759999998</v>
      </c>
      <c r="I71" s="26">
        <f t="shared" si="13"/>
        <v>0</v>
      </c>
      <c r="J71" s="26">
        <f t="shared" si="13"/>
        <v>0</v>
      </c>
      <c r="K71" s="26">
        <f t="shared" si="13"/>
        <v>0</v>
      </c>
      <c r="L71" s="26">
        <f t="shared" si="13"/>
        <v>0</v>
      </c>
      <c r="M71" s="26">
        <f t="shared" si="13"/>
        <v>0</v>
      </c>
      <c r="N71" s="26">
        <f t="shared" si="13"/>
        <v>85447115.170000002</v>
      </c>
    </row>
    <row r="72" spans="1:14" x14ac:dyDescent="0.25">
      <c r="A72" s="12" t="s">
        <v>71</v>
      </c>
      <c r="B72" s="25">
        <v>0</v>
      </c>
      <c r="C72" s="25">
        <v>0</v>
      </c>
      <c r="D72" s="25">
        <v>8460420.1799999997</v>
      </c>
      <c r="E72" s="25">
        <v>25890586.920000002</v>
      </c>
      <c r="F72" s="25">
        <v>16452236.99</v>
      </c>
      <c r="G72" s="25">
        <v>0</v>
      </c>
      <c r="H72" s="25">
        <v>31498538.02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f t="shared" ref="N72:N91" si="14">SUM(B72:M72)</f>
        <v>82301782.109999999</v>
      </c>
    </row>
    <row r="73" spans="1:14" x14ac:dyDescent="0.25">
      <c r="A73" s="12" t="s">
        <v>72</v>
      </c>
      <c r="B73" s="25">
        <v>0</v>
      </c>
      <c r="C73" s="25">
        <v>706049.64</v>
      </c>
      <c r="D73" s="25">
        <v>735712.98</v>
      </c>
      <c r="E73" s="25">
        <v>0</v>
      </c>
      <c r="F73" s="25">
        <v>818213.7</v>
      </c>
      <c r="G73" s="25">
        <v>0</v>
      </c>
      <c r="H73" s="25">
        <v>885356.74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f t="shared" si="14"/>
        <v>3145333.0600000005</v>
      </c>
    </row>
    <row r="74" spans="1:14" x14ac:dyDescent="0.25">
      <c r="A74" s="12" t="s">
        <v>73</v>
      </c>
      <c r="B74" s="13"/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f t="shared" si="14"/>
        <v>0</v>
      </c>
    </row>
    <row r="75" spans="1:14" ht="31.5" hidden="1" x14ac:dyDescent="0.25">
      <c r="A75" s="12" t="s">
        <v>74</v>
      </c>
      <c r="B75" s="13"/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f t="shared" si="14"/>
        <v>0</v>
      </c>
    </row>
    <row r="76" spans="1:14" hidden="1" x14ac:dyDescent="0.25">
      <c r="A76" s="10" t="s">
        <v>75</v>
      </c>
      <c r="B76" s="11"/>
      <c r="C76" s="11"/>
      <c r="D76" s="11"/>
      <c r="E76" s="11"/>
      <c r="F76" s="11"/>
      <c r="G76" s="11"/>
      <c r="H76" s="11">
        <f>+'[1]Presupuesto Aprobado-Ejec '!J67</f>
        <v>0</v>
      </c>
      <c r="I76" s="11"/>
      <c r="J76" s="11"/>
      <c r="K76" s="11"/>
      <c r="L76" s="11"/>
      <c r="M76" s="11"/>
      <c r="N76" s="11">
        <f t="shared" si="14"/>
        <v>0</v>
      </c>
    </row>
    <row r="77" spans="1:14" hidden="1" x14ac:dyDescent="0.25">
      <c r="A77" s="12" t="s">
        <v>76</v>
      </c>
      <c r="B77" s="13"/>
      <c r="C77" s="13"/>
      <c r="D77" s="13"/>
      <c r="G77" s="13"/>
      <c r="H77" s="13">
        <f>+'[1]Presupuesto Aprobado-Ejec '!J68</f>
        <v>0</v>
      </c>
      <c r="I77" s="13"/>
      <c r="J77" s="14"/>
      <c r="K77" s="13"/>
      <c r="L77" s="13"/>
      <c r="M77" s="13"/>
      <c r="N77" s="13">
        <f t="shared" si="14"/>
        <v>0</v>
      </c>
    </row>
    <row r="78" spans="1:14" hidden="1" x14ac:dyDescent="0.25">
      <c r="A78" s="12" t="s">
        <v>77</v>
      </c>
      <c r="B78" s="13"/>
      <c r="C78" s="13"/>
      <c r="D78" s="13"/>
      <c r="G78" s="13"/>
      <c r="H78" s="13">
        <f>+'[1]Presupuesto Aprobado-Ejec '!J69</f>
        <v>0</v>
      </c>
      <c r="I78" s="13"/>
      <c r="J78" s="14"/>
      <c r="K78" s="13"/>
      <c r="L78" s="13"/>
      <c r="M78" s="13"/>
      <c r="N78" s="13">
        <f t="shared" si="14"/>
        <v>0</v>
      </c>
    </row>
    <row r="79" spans="1:14" hidden="1" x14ac:dyDescent="0.25">
      <c r="A79" s="10" t="s">
        <v>78</v>
      </c>
      <c r="B79" s="11"/>
      <c r="C79" s="11"/>
      <c r="D79" s="11"/>
      <c r="E79" s="11"/>
      <c r="F79" s="11"/>
      <c r="G79" s="11"/>
      <c r="H79" s="11">
        <f>+'[1]Presupuesto Aprobado-Ejec '!J70</f>
        <v>0</v>
      </c>
      <c r="I79" s="11"/>
      <c r="J79" s="11"/>
      <c r="K79" s="11"/>
      <c r="L79" s="11"/>
      <c r="M79" s="11"/>
      <c r="N79" s="11">
        <f t="shared" si="14"/>
        <v>0</v>
      </c>
    </row>
    <row r="80" spans="1:14" hidden="1" x14ac:dyDescent="0.25">
      <c r="A80" s="12" t="s">
        <v>79</v>
      </c>
      <c r="B80" s="13"/>
      <c r="C80" s="13"/>
      <c r="D80" s="13"/>
      <c r="G80" s="13"/>
      <c r="H80" s="13">
        <f>+'[1]Presupuesto Aprobado-Ejec '!J71</f>
        <v>0</v>
      </c>
      <c r="I80" s="13"/>
      <c r="J80" s="14"/>
      <c r="K80" s="13"/>
      <c r="L80" s="13"/>
      <c r="M80" s="13"/>
      <c r="N80" s="13">
        <f t="shared" si="14"/>
        <v>0</v>
      </c>
    </row>
    <row r="81" spans="1:14" hidden="1" x14ac:dyDescent="0.25">
      <c r="A81" s="12" t="s">
        <v>80</v>
      </c>
      <c r="B81" s="13"/>
      <c r="C81" s="13"/>
      <c r="D81" s="13"/>
      <c r="G81" s="13"/>
      <c r="H81" s="13">
        <f>+'[1]Presupuesto Aprobado-Ejec '!J72</f>
        <v>0</v>
      </c>
      <c r="I81" s="13"/>
      <c r="J81" s="14"/>
      <c r="K81" s="13"/>
      <c r="L81" s="13"/>
      <c r="M81" s="13"/>
      <c r="N81" s="13">
        <f t="shared" si="14"/>
        <v>0</v>
      </c>
    </row>
    <row r="82" spans="1:14" hidden="1" x14ac:dyDescent="0.25">
      <c r="A82" s="12" t="s">
        <v>81</v>
      </c>
      <c r="B82" s="13"/>
      <c r="C82" s="13"/>
      <c r="D82" s="13"/>
      <c r="G82" s="13"/>
      <c r="H82" s="13">
        <f>+'[1]Presupuesto Aprobado-Ejec '!J73</f>
        <v>0</v>
      </c>
      <c r="I82" s="13"/>
      <c r="J82" s="14"/>
      <c r="K82" s="13"/>
      <c r="L82" s="13"/>
      <c r="M82" s="13"/>
      <c r="N82" s="13">
        <f t="shared" si="14"/>
        <v>0</v>
      </c>
    </row>
    <row r="83" spans="1:14" hidden="1" x14ac:dyDescent="0.25">
      <c r="A83" s="10" t="s">
        <v>82</v>
      </c>
      <c r="B83" s="11"/>
      <c r="C83" s="11"/>
      <c r="D83" s="11"/>
      <c r="E83" s="11"/>
      <c r="F83" s="11"/>
      <c r="G83" s="11"/>
      <c r="H83" s="11">
        <f>+'[1]Presupuesto Aprobado-Ejec '!J74</f>
        <v>0</v>
      </c>
      <c r="I83" s="11"/>
      <c r="J83" s="11"/>
      <c r="K83" s="11"/>
      <c r="L83" s="11"/>
      <c r="M83" s="11"/>
      <c r="N83" s="11">
        <f t="shared" si="14"/>
        <v>0</v>
      </c>
    </row>
    <row r="84" spans="1:14" hidden="1" x14ac:dyDescent="0.25">
      <c r="A84" s="10" t="s">
        <v>83</v>
      </c>
      <c r="B84" s="11"/>
      <c r="C84" s="11"/>
      <c r="D84" s="11"/>
      <c r="E84" s="11"/>
      <c r="F84" s="11"/>
      <c r="G84" s="11"/>
      <c r="H84" s="11">
        <f>+'[1]Presupuesto Aprobado-Ejec '!J75</f>
        <v>0</v>
      </c>
      <c r="I84" s="11"/>
      <c r="J84" s="11"/>
      <c r="K84" s="11"/>
      <c r="L84" s="11"/>
      <c r="M84" s="11"/>
      <c r="N84" s="11">
        <f t="shared" si="14"/>
        <v>0</v>
      </c>
    </row>
    <row r="85" spans="1:14" hidden="1" x14ac:dyDescent="0.25">
      <c r="A85" s="12" t="s">
        <v>84</v>
      </c>
      <c r="B85" s="13"/>
      <c r="C85" s="13"/>
      <c r="D85" s="13"/>
      <c r="G85" s="13"/>
      <c r="H85" s="13">
        <f>+'[1]Presupuesto Aprobado-Ejec '!J76</f>
        <v>0</v>
      </c>
      <c r="I85" s="13"/>
      <c r="J85" s="14"/>
      <c r="K85" s="13"/>
      <c r="L85" s="13"/>
      <c r="M85" s="13"/>
      <c r="N85" s="13">
        <f t="shared" si="14"/>
        <v>0</v>
      </c>
    </row>
    <row r="86" spans="1:14" hidden="1" x14ac:dyDescent="0.25">
      <c r="A86" s="12" t="s">
        <v>85</v>
      </c>
      <c r="B86" s="13"/>
      <c r="C86" s="13"/>
      <c r="D86" s="13"/>
      <c r="G86" s="13"/>
      <c r="H86" s="13">
        <f>+'[1]Presupuesto Aprobado-Ejec '!J77</f>
        <v>0</v>
      </c>
      <c r="I86" s="13"/>
      <c r="J86" s="14"/>
      <c r="K86" s="13"/>
      <c r="L86" s="13"/>
      <c r="M86" s="13"/>
      <c r="N86" s="13">
        <f t="shared" si="14"/>
        <v>0</v>
      </c>
    </row>
    <row r="87" spans="1:14" hidden="1" x14ac:dyDescent="0.25">
      <c r="A87" s="10" t="s">
        <v>86</v>
      </c>
      <c r="B87" s="11"/>
      <c r="C87" s="11"/>
      <c r="D87" s="11"/>
      <c r="E87" s="11"/>
      <c r="F87" s="11"/>
      <c r="G87" s="11"/>
      <c r="H87" s="11">
        <f>+'[1]Presupuesto Aprobado-Ejec '!J78</f>
        <v>0</v>
      </c>
      <c r="I87" s="11"/>
      <c r="J87" s="11"/>
      <c r="K87" s="11"/>
      <c r="L87" s="11"/>
      <c r="M87" s="11"/>
      <c r="N87" s="11">
        <f t="shared" si="14"/>
        <v>0</v>
      </c>
    </row>
    <row r="88" spans="1:14" hidden="1" x14ac:dyDescent="0.25">
      <c r="A88" s="12" t="s">
        <v>87</v>
      </c>
      <c r="B88" s="13"/>
      <c r="C88" s="13"/>
      <c r="D88" s="13"/>
      <c r="G88" s="13"/>
      <c r="H88" s="13">
        <f>+'[1]Presupuesto Aprobado-Ejec '!J79</f>
        <v>0</v>
      </c>
      <c r="I88" s="13"/>
      <c r="J88" s="14"/>
      <c r="K88" s="13"/>
      <c r="L88" s="13"/>
      <c r="M88" s="13"/>
      <c r="N88" s="13">
        <f t="shared" si="14"/>
        <v>0</v>
      </c>
    </row>
    <row r="89" spans="1:14" hidden="1" x14ac:dyDescent="0.25">
      <c r="A89" s="12" t="s">
        <v>88</v>
      </c>
      <c r="B89" s="13"/>
      <c r="C89" s="13"/>
      <c r="D89" s="13"/>
      <c r="G89" s="13"/>
      <c r="H89" s="13">
        <f>+'[1]Presupuesto Aprobado-Ejec '!J80</f>
        <v>0</v>
      </c>
      <c r="I89" s="13"/>
      <c r="J89" s="14"/>
      <c r="K89" s="13"/>
      <c r="L89" s="13"/>
      <c r="M89" s="13"/>
      <c r="N89" s="13">
        <f t="shared" si="14"/>
        <v>0</v>
      </c>
    </row>
    <row r="90" spans="1:14" hidden="1" x14ac:dyDescent="0.25">
      <c r="A90" s="10" t="s">
        <v>89</v>
      </c>
      <c r="B90" s="11"/>
      <c r="C90" s="11"/>
      <c r="D90" s="11"/>
      <c r="E90" s="11"/>
      <c r="F90" s="11"/>
      <c r="G90" s="11"/>
      <c r="H90" s="11">
        <f>+'[1]Presupuesto Aprobado-Ejec '!J81</f>
        <v>0</v>
      </c>
      <c r="I90" s="11"/>
      <c r="J90" s="11"/>
      <c r="K90" s="11"/>
      <c r="L90" s="11"/>
      <c r="M90" s="11"/>
      <c r="N90" s="11">
        <f t="shared" si="14"/>
        <v>0</v>
      </c>
    </row>
    <row r="91" spans="1:14" hidden="1" x14ac:dyDescent="0.25">
      <c r="A91" s="12" t="s">
        <v>90</v>
      </c>
      <c r="B91" s="13"/>
      <c r="C91" s="16"/>
      <c r="D91" s="16"/>
      <c r="E91" s="16"/>
      <c r="F91" s="16"/>
      <c r="G91" s="16"/>
      <c r="H91" s="16">
        <f>+'[1]Presupuesto Aprobado-Ejec '!J82</f>
        <v>0</v>
      </c>
      <c r="I91" s="16"/>
      <c r="J91" s="17"/>
      <c r="K91" s="16"/>
      <c r="L91" s="16"/>
      <c r="M91" s="16"/>
      <c r="N91" s="16">
        <f t="shared" si="14"/>
        <v>0</v>
      </c>
    </row>
    <row r="92" spans="1:14" s="20" customFormat="1" x14ac:dyDescent="0.25">
      <c r="A92" s="18" t="s">
        <v>91</v>
      </c>
      <c r="B92" s="19">
        <f t="shared" ref="B92:N92" si="15">SUM(B7+B14+B24+B39+B55+B71)</f>
        <v>84434691.719999999</v>
      </c>
      <c r="C92" s="19">
        <f t="shared" si="15"/>
        <v>105639553.38000001</v>
      </c>
      <c r="D92" s="19">
        <f t="shared" si="15"/>
        <v>117870085.98</v>
      </c>
      <c r="E92" s="19">
        <f t="shared" si="15"/>
        <v>161318609.29000002</v>
      </c>
      <c r="F92" s="19">
        <f t="shared" si="15"/>
        <v>129550795.97999999</v>
      </c>
      <c r="G92" s="19">
        <f t="shared" si="15"/>
        <v>0</v>
      </c>
      <c r="H92" s="19">
        <f t="shared" si="15"/>
        <v>184732208.91000003</v>
      </c>
      <c r="I92" s="19">
        <f t="shared" si="15"/>
        <v>0</v>
      </c>
      <c r="J92" s="19">
        <f t="shared" si="15"/>
        <v>0</v>
      </c>
      <c r="K92" s="19">
        <f t="shared" si="15"/>
        <v>0</v>
      </c>
      <c r="L92" s="19">
        <f t="shared" si="15"/>
        <v>0</v>
      </c>
      <c r="M92" s="19">
        <f t="shared" si="15"/>
        <v>0</v>
      </c>
      <c r="N92" s="19">
        <f t="shared" si="15"/>
        <v>783545945.25999999</v>
      </c>
    </row>
    <row r="93" spans="1:14" ht="3.75" customHeight="1" x14ac:dyDescent="0.25">
      <c r="L93" s="22"/>
    </row>
    <row r="94" spans="1:14" hidden="1" x14ac:dyDescent="0.25">
      <c r="L94" s="22"/>
    </row>
    <row r="95" spans="1:14" hidden="1" x14ac:dyDescent="0.25"/>
    <row r="98" spans="1:6" ht="16.5" thickBot="1" x14ac:dyDescent="0.3"/>
    <row r="99" spans="1:6" x14ac:dyDescent="0.25">
      <c r="A99" s="23" t="s">
        <v>92</v>
      </c>
      <c r="C99" s="1" t="s">
        <v>93</v>
      </c>
      <c r="D99" s="24"/>
      <c r="E99" s="24"/>
      <c r="F99" s="24"/>
    </row>
  </sheetData>
  <mergeCells count="5">
    <mergeCell ref="A4:A5"/>
    <mergeCell ref="B4:N4"/>
    <mergeCell ref="A1:N1"/>
    <mergeCell ref="A2:N2"/>
    <mergeCell ref="A3:N3"/>
  </mergeCells>
  <printOptions horizontalCentered="1"/>
  <pageMargins left="0" right="0.70866141732283472" top="0.74803149606299213" bottom="0.74803149606299213" header="0.31496062992125984" footer="0.31496062992125984"/>
  <pageSetup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1BDC4-91C4-479A-82F7-BB12F288E139}">
  <dimension ref="D13:I22"/>
  <sheetViews>
    <sheetView workbookViewId="0">
      <selection activeCell="G17" sqref="G17:I27"/>
    </sheetView>
  </sheetViews>
  <sheetFormatPr baseColWidth="10" defaultRowHeight="15" x14ac:dyDescent="0.25"/>
  <cols>
    <col min="7" max="7" width="15.140625" bestFit="1" customWidth="1"/>
  </cols>
  <sheetData>
    <row r="13" spans="4:4" ht="15.75" x14ac:dyDescent="0.25">
      <c r="D13" s="8">
        <f t="shared" ref="D13" si="0">+D98</f>
        <v>0</v>
      </c>
    </row>
    <row r="19" spans="7:9" x14ac:dyDescent="0.25">
      <c r="G19" s="28"/>
    </row>
    <row r="21" spans="7:9" x14ac:dyDescent="0.25">
      <c r="I21" s="29"/>
    </row>
    <row r="22" spans="7:9" x14ac:dyDescent="0.25">
      <c r="G22" s="2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55DB8494E6B2419860DEA1CC6DE9C7" ma:contentTypeVersion="12" ma:contentTypeDescription="Crear nuevo documento." ma:contentTypeScope="" ma:versionID="a1d87dc23c50e80427f89ea73471894a">
  <xsd:schema xmlns:xsd="http://www.w3.org/2001/XMLSchema" xmlns:xs="http://www.w3.org/2001/XMLSchema" xmlns:p="http://schemas.microsoft.com/office/2006/metadata/properties" xmlns:ns2="bad0d7eb-6ac3-43ce-bee9-84e8cf348f20" xmlns:ns3="7560a857-e2bb-466a-b88c-17500a5332ee" targetNamespace="http://schemas.microsoft.com/office/2006/metadata/properties" ma:root="true" ma:fieldsID="69560740faaeb11b0f1ebd5bed2145c0" ns2:_="" ns3:_="">
    <xsd:import namespace="bad0d7eb-6ac3-43ce-bee9-84e8cf348f20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0d7eb-6ac3-43ce-bee9-84e8cf348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8dce036-5597-4e78-87a4-f281598395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d64b5b0-35f6-418b-8c62-ed5831ac42d5}" ma:internalName="TaxCatchAll" ma:showField="CatchAllData" ma:web="7560a857-e2bb-466a-b88c-17500a533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60a857-e2bb-466a-b88c-17500a5332ee" xsi:nil="true"/>
    <lcf76f155ced4ddcb4097134ff3c332f xmlns="bad0d7eb-6ac3-43ce-bee9-84e8cf348f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BF13D2-B654-4B68-B958-889DC7CEA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d0d7eb-6ac3-43ce-bee9-84e8cf348f20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C1C78B-CC7D-4363-8699-B3D4537A66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C6365A-AC40-4E7A-B0EA-29C90F43B99D}">
  <ds:schemaRefs>
    <ds:schemaRef ds:uri="http://schemas.microsoft.com/office/2006/metadata/properties"/>
    <ds:schemaRef ds:uri="http://schemas.microsoft.com/office/infopath/2007/PartnerControls"/>
    <ds:schemaRef ds:uri="7560a857-e2bb-466a-b88c-17500a5332ee"/>
    <ds:schemaRef ds:uri="bad0d7eb-6ac3-43ce-bee9-84e8cf348f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</vt:lpstr>
      <vt:lpstr>Hoja1</vt:lpstr>
      <vt:lpstr>Ejecucion!Área_de_impresión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Josue Soriano</dc:creator>
  <cp:keywords/>
  <dc:description/>
  <cp:lastModifiedBy>Marilolys Mendez</cp:lastModifiedBy>
  <cp:revision/>
  <cp:lastPrinted>2026-07-01T13:52:21Z</cp:lastPrinted>
  <dcterms:created xsi:type="dcterms:W3CDTF">2024-02-12T23:32:18Z</dcterms:created>
  <dcterms:modified xsi:type="dcterms:W3CDTF">2026-07-01T13:53:48Z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0x0101002F55DB8494E6B2419860DEA1CC6DE9C7</vt:lpwstr>
  </property>
  <property fmtid="{D5CDD505-2E9C-101B-9397-08002B2CF9AE}" pid="3" name="MediaServiceImageTags">
    <vt:lpwstr/>
  </property>
</Properties>
</file>